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Research\Faculty Development\ERISF Seed Program\FY2024\"/>
    </mc:Choice>
  </mc:AlternateContent>
  <xr:revisionPtr revIDLastSave="0" documentId="8_{4A7BB6CD-66C1-431A-AAF7-50DA4E185865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-YR Budg" sheetId="3" r:id="rId1"/>
  </sheets>
  <definedNames>
    <definedName name="_xlnm.Print_Area" localSheetId="0">'1-YR Budg'!$A$1:$L$67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K8" i="3" s="1"/>
  <c r="I9" i="3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I20" i="3"/>
  <c r="K20" i="3" s="1"/>
  <c r="I21" i="3"/>
  <c r="K21" i="3" s="1"/>
  <c r="I22" i="3"/>
  <c r="K22" i="3" s="1"/>
  <c r="I23" i="3"/>
  <c r="I24" i="3"/>
  <c r="K24" i="3" s="1"/>
  <c r="I25" i="3"/>
  <c r="K25" i="3" s="1"/>
  <c r="I47" i="3"/>
  <c r="K47" i="3" s="1"/>
  <c r="J8" i="3"/>
  <c r="L8" i="3" s="1"/>
  <c r="J9" i="3"/>
  <c r="L9" i="3" s="1"/>
  <c r="J10" i="3"/>
  <c r="L10" i="3" s="1"/>
  <c r="J11" i="3"/>
  <c r="L11" i="3" s="1"/>
  <c r="J12" i="3"/>
  <c r="J13" i="3"/>
  <c r="L13" i="3" s="1"/>
  <c r="J14" i="3"/>
  <c r="L14" i="3" s="1"/>
  <c r="J15" i="3"/>
  <c r="L15" i="3" s="1"/>
  <c r="J16" i="3"/>
  <c r="L16" i="3" s="1"/>
  <c r="J17" i="3"/>
  <c r="L17" i="3" s="1"/>
  <c r="J18" i="3"/>
  <c r="L18" i="3" s="1"/>
  <c r="J19" i="3"/>
  <c r="L19" i="3" s="1"/>
  <c r="J20" i="3"/>
  <c r="L20" i="3" s="1"/>
  <c r="J21" i="3"/>
  <c r="L21" i="3" s="1"/>
  <c r="J22" i="3"/>
  <c r="J23" i="3"/>
  <c r="L23" i="3" s="1"/>
  <c r="J24" i="3"/>
  <c r="J25" i="3"/>
  <c r="L25" i="3" s="1"/>
  <c r="J47" i="3"/>
  <c r="T112" i="3"/>
  <c r="T113" i="3"/>
  <c r="T114" i="3"/>
  <c r="T115" i="3"/>
  <c r="I56" i="3"/>
  <c r="K56" i="3" s="1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L47" i="3"/>
  <c r="L46" i="3"/>
  <c r="K46" i="3"/>
  <c r="L45" i="3"/>
  <c r="K45" i="3"/>
  <c r="L44" i="3"/>
  <c r="K44" i="3"/>
  <c r="L43" i="3"/>
  <c r="K43" i="3"/>
  <c r="L42" i="3"/>
  <c r="K42" i="3"/>
  <c r="L41" i="3"/>
  <c r="K41" i="3"/>
  <c r="L39" i="3"/>
  <c r="K39" i="3"/>
  <c r="L38" i="3"/>
  <c r="K38" i="3"/>
  <c r="L37" i="3"/>
  <c r="K37" i="3"/>
  <c r="L36" i="3"/>
  <c r="K36" i="3"/>
  <c r="K23" i="3"/>
  <c r="K19" i="3"/>
  <c r="E17" i="3"/>
  <c r="E15" i="3"/>
  <c r="E13" i="3"/>
  <c r="L12" i="3"/>
  <c r="E11" i="3"/>
  <c r="E9" i="3"/>
  <c r="A8" i="3"/>
  <c r="X111" i="3"/>
  <c r="X115" i="3" s="1"/>
  <c r="U115" i="3"/>
  <c r="S115" i="3"/>
  <c r="AA111" i="3"/>
  <c r="AA115" i="3" s="1"/>
  <c r="U114" i="3"/>
  <c r="S114" i="3"/>
  <c r="W111" i="3"/>
  <c r="W114" i="3" s="1"/>
  <c r="V111" i="3"/>
  <c r="U113" i="3"/>
  <c r="U112" i="3"/>
  <c r="S113" i="3"/>
  <c r="Y111" i="3"/>
  <c r="Y112" i="3" s="1"/>
  <c r="S112" i="3"/>
  <c r="AC111" i="3"/>
  <c r="AC114" i="3" s="1"/>
  <c r="AB111" i="3"/>
  <c r="AB115" i="3" s="1"/>
  <c r="Z111" i="3"/>
  <c r="Z115" i="3" s="1"/>
  <c r="U111" i="3"/>
  <c r="T111" i="3"/>
  <c r="AB110" i="3"/>
  <c r="Z110" i="3"/>
  <c r="X110" i="3"/>
  <c r="V110" i="3"/>
  <c r="T110" i="3"/>
  <c r="AC112" i="3"/>
  <c r="AC115" i="3" l="1"/>
  <c r="AC113" i="3"/>
  <c r="W113" i="3"/>
  <c r="Z113" i="3"/>
  <c r="Z112" i="3"/>
  <c r="Z116" i="3" s="1"/>
  <c r="Z114" i="3"/>
  <c r="U116" i="3"/>
  <c r="AA112" i="3"/>
  <c r="X112" i="3"/>
  <c r="AA114" i="3"/>
  <c r="T116" i="3"/>
  <c r="I53" i="3" s="1"/>
  <c r="K53" i="3" s="1"/>
  <c r="D54" i="3" s="1"/>
  <c r="I54" i="3" s="1"/>
  <c r="K54" i="3" s="1"/>
  <c r="Y114" i="3"/>
  <c r="Y115" i="3"/>
  <c r="AC116" i="3"/>
  <c r="Y113" i="3"/>
  <c r="Y116" i="3" s="1"/>
  <c r="J32" i="3"/>
  <c r="L32" i="3" s="1"/>
  <c r="I31" i="3"/>
  <c r="K31" i="3" s="1"/>
  <c r="V113" i="3"/>
  <c r="V115" i="3"/>
  <c r="V114" i="3"/>
  <c r="V112" i="3"/>
  <c r="AB112" i="3"/>
  <c r="AB114" i="3"/>
  <c r="AB113" i="3"/>
  <c r="J30" i="3"/>
  <c r="L30" i="3" s="1"/>
  <c r="L22" i="3"/>
  <c r="J31" i="3"/>
  <c r="L31" i="3" s="1"/>
  <c r="L24" i="3"/>
  <c r="J26" i="3"/>
  <c r="I32" i="3"/>
  <c r="K32" i="3" s="1"/>
  <c r="I26" i="3"/>
  <c r="K9" i="3"/>
  <c r="W112" i="3"/>
  <c r="W115" i="3"/>
  <c r="AA113" i="3"/>
  <c r="X114" i="3"/>
  <c r="X113" i="3"/>
  <c r="I30" i="3"/>
  <c r="K30" i="3" s="1"/>
  <c r="AA116" i="3" l="1"/>
  <c r="W116" i="3"/>
  <c r="X116" i="3"/>
  <c r="K26" i="3"/>
  <c r="V116" i="3"/>
  <c r="L26" i="3"/>
  <c r="J28" i="3"/>
  <c r="I28" i="3"/>
  <c r="AB116" i="3"/>
  <c r="J29" i="3"/>
  <c r="L29" i="3" s="1"/>
  <c r="I29" i="3"/>
  <c r="K29" i="3" s="1"/>
  <c r="J33" i="3" l="1"/>
  <c r="L28" i="3"/>
  <c r="I33" i="3"/>
  <c r="K28" i="3"/>
  <c r="L33" i="3" l="1"/>
  <c r="J34" i="3"/>
  <c r="K33" i="3"/>
  <c r="I34" i="3"/>
  <c r="L34" i="3" l="1"/>
  <c r="J49" i="3"/>
  <c r="J66" i="3"/>
  <c r="L66" i="3" s="1"/>
  <c r="I49" i="3"/>
  <c r="I66" i="3"/>
  <c r="K66" i="3" s="1"/>
  <c r="K34" i="3"/>
  <c r="I50" i="3" l="1"/>
  <c r="K49" i="3"/>
  <c r="J51" i="3"/>
  <c r="L49" i="3"/>
  <c r="D52" i="3" l="1"/>
  <c r="J52" i="3" s="1"/>
  <c r="L51" i="3"/>
  <c r="K50" i="3"/>
  <c r="I67" i="3"/>
  <c r="K67" i="3" s="1"/>
  <c r="L52" i="3" l="1"/>
  <c r="J67" i="3"/>
  <c r="L6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Jimmie Brescia</author>
    <author>Noel Sharif</author>
    <author xml:space="preserve"> </author>
  </authors>
  <commentList>
    <comment ref="A1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At the bottom of this screen, click the tab appropriate for the number of proposed budget years. </t>
        </r>
      </text>
    </comment>
    <comment ref="B2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Enter the name of the agency or org. that will issue an award or a subaward </t>
        </r>
        <r>
          <rPr>
            <b/>
            <sz val="10"/>
            <color indexed="81"/>
            <rFont val="Tahoma"/>
            <family val="2"/>
          </rPr>
          <t>directly</t>
        </r>
        <r>
          <rPr>
            <sz val="10"/>
            <color indexed="81"/>
            <rFont val="Tahoma"/>
            <family val="2"/>
          </rPr>
          <t xml:space="preserve"> to UAF if the application is funded. </t>
        </r>
      </text>
    </comment>
    <comment ref="B3" authorId="0" shapeId="0" xr:uid="{00000000-0006-0000-0000-000003000000}">
      <text>
        <r>
          <rPr>
            <sz val="10"/>
            <color indexed="81"/>
            <rFont val="Tahoma"/>
            <family val="2"/>
          </rPr>
          <t>Enter the proposed grant start date.</t>
        </r>
      </text>
    </comment>
    <comment ref="B4" authorId="0" shapeId="0" xr:uid="{00000000-0006-0000-0000-000004000000}">
      <text>
        <r>
          <rPr>
            <sz val="10"/>
            <color indexed="81"/>
            <rFont val="Tahoma"/>
            <family val="2"/>
          </rPr>
          <t xml:space="preserve">Enter the UAF PI name. 
</t>
        </r>
      </text>
    </comment>
    <comment ref="B5" authorId="0" shapeId="0" xr:uid="{00000000-0006-0000-0000-000005000000}">
      <text>
        <r>
          <rPr>
            <sz val="10"/>
            <color indexed="81"/>
            <rFont val="Tahoma"/>
            <family val="2"/>
          </rPr>
          <t xml:space="preserve">Enter the UAF PI Department/College. </t>
        </r>
      </text>
    </comment>
    <comment ref="C8" authorId="1" shapeId="0" xr:uid="{00000000-0006-0000-0000-000006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A10" authorId="0" shapeId="0" xr:uid="{00000000-0006-0000-0000-000007000000}">
      <text>
        <r>
          <rPr>
            <sz val="10"/>
            <color indexed="81"/>
            <rFont val="Tahoma"/>
            <family val="2"/>
          </rPr>
          <t>NOTE: Provide names and roles of senior personnel to enable RSSP to  verify salaries (e.g., "John R. Smith, Co-PI" or "Mary W. Jones, Sr. Personnel").</t>
        </r>
      </text>
    </comment>
    <comment ref="C10" authorId="1" shapeId="0" xr:uid="{00000000-0006-0000-0000-000008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2" authorId="1" shapeId="0" xr:uid="{00000000-0006-0000-0000-000009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4" authorId="1" shapeId="0" xr:uid="{00000000-0006-0000-0000-00000A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6" authorId="1" shapeId="0" xr:uid="{00000000-0006-0000-0000-00000B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8" authorId="1" shapeId="0" xr:uid="{00000000-0006-0000-0000-00000C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8" authorId="1" shapeId="0" xr:uid="{00000000-0006-0000-0000-00000D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19" authorId="1" shapeId="0" xr:uid="{00000000-0006-0000-0000-00000E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9" authorId="1" shapeId="0" xr:uid="{00000000-0006-0000-0000-00000F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0" authorId="1" shapeId="0" xr:uid="{00000000-0006-0000-0000-000010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0" authorId="1" shapeId="0" xr:uid="{00000000-0006-0000-0000-000011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1" authorId="1" shapeId="0" xr:uid="{00000000-0006-0000-0000-000012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1" authorId="1" shapeId="0" xr:uid="{00000000-0006-0000-0000-000013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D22" authorId="0" shapeId="0" xr:uid="{00000000-0006-0000-0000-000014000000}">
      <text>
        <r>
          <rPr>
            <sz val="10"/>
            <color indexed="81"/>
            <rFont val="Tahoma"/>
            <family val="2"/>
          </rPr>
          <t xml:space="preserve">Enter the number of doctoral GRAs. 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  <comment ref="E22" authorId="0" shapeId="0" xr:uid="{00000000-0006-0000-0000-000015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doctoral GRA for initial budget period. </t>
        </r>
      </text>
    </comment>
    <comment ref="G22" authorId="0" shapeId="0" xr:uid="{00000000-0006-0000-0000-000016000000}">
      <text>
        <r>
          <rPr>
            <sz val="10"/>
            <color indexed="81"/>
            <rFont val="Tahoma"/>
            <family val="2"/>
          </rPr>
          <t xml:space="preserve">Enter PhD GRA monthly salary (note: appointed students are paid a salary, not a stipend). </t>
        </r>
      </text>
    </comment>
    <comment ref="D23" authorId="0" shapeId="0" xr:uid="{00000000-0006-0000-0000-000017000000}">
      <text>
        <r>
          <rPr>
            <sz val="10"/>
            <color indexed="81"/>
            <rFont val="Tahoma"/>
            <family val="2"/>
          </rPr>
          <t>Enter the number of Masters GRAs.</t>
        </r>
      </text>
    </comment>
    <comment ref="E23" authorId="0" shapeId="0" xr:uid="{00000000-0006-0000-0000-000018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Master's GRA for initial budget period. </t>
        </r>
      </text>
    </comment>
    <comment ref="G23" authorId="0" shapeId="0" xr:uid="{00000000-0006-0000-0000-000019000000}">
      <text>
        <r>
          <rPr>
            <sz val="10"/>
            <color indexed="81"/>
            <rFont val="Tahoma"/>
            <family val="2"/>
          </rPr>
          <t>Enter Master's GRA monthly salary (note: appointed students are paid a salary, not a stipend).</t>
        </r>
      </text>
    </comment>
    <comment ref="D24" authorId="0" shapeId="0" xr:uid="{00000000-0006-0000-0000-00001A000000}">
      <text>
        <r>
          <rPr>
            <sz val="10"/>
            <color indexed="81"/>
            <rFont val="Tahoma"/>
            <family val="2"/>
          </rPr>
          <t xml:space="preserve">Enter the # of hourly employees. </t>
        </r>
      </text>
    </comment>
    <comment ref="E24" authorId="0" shapeId="0" xr:uid="{00000000-0006-0000-0000-00001B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employee) for initial budget period. </t>
        </r>
      </text>
    </comment>
    <comment ref="G24" authorId="0" shapeId="0" xr:uid="{00000000-0006-0000-0000-00001C000000}">
      <text>
        <r>
          <rPr>
            <sz val="10"/>
            <color indexed="81"/>
            <rFont val="Tahoma"/>
            <family val="2"/>
          </rPr>
          <t xml:space="preserve">Enter the employee hourly wage rate. </t>
        </r>
      </text>
    </comment>
    <comment ref="D25" authorId="0" shapeId="0" xr:uid="{00000000-0006-0000-0000-00001D000000}">
      <text>
        <r>
          <rPr>
            <sz val="10"/>
            <color indexed="81"/>
            <rFont val="Tahoma"/>
            <family val="2"/>
          </rPr>
          <t xml:space="preserve">Enter the # of hourly students. </t>
        </r>
      </text>
    </comment>
    <comment ref="E25" authorId="0" shapeId="0" xr:uid="{00000000-0006-0000-0000-00001E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student) for initial budget period. </t>
        </r>
      </text>
    </comment>
    <comment ref="G25" authorId="0" shapeId="0" xr:uid="{00000000-0006-0000-0000-00001F000000}">
      <text>
        <r>
          <rPr>
            <sz val="10"/>
            <color indexed="81"/>
            <rFont val="Tahoma"/>
            <family val="2"/>
          </rPr>
          <t xml:space="preserve">Enter student hourly wage rate. </t>
        </r>
      </text>
    </comment>
    <comment ref="D50" authorId="2" shapeId="0" xr:uid="{00000000-0006-0000-0000-000020000000}">
      <text>
        <r>
          <rPr>
            <sz val="10"/>
            <color indexed="81"/>
            <rFont val="Tahoma"/>
            <family val="2"/>
          </rPr>
          <t>Insert allowed Sponsor rate</t>
        </r>
      </text>
    </comment>
    <comment ref="D51" authorId="2" shapeId="0" xr:uid="{00000000-0006-0000-0000-000021000000}">
      <text>
        <r>
          <rPr>
            <sz val="10"/>
            <color indexed="81"/>
            <rFont val="Tahoma"/>
            <family val="2"/>
          </rPr>
          <t>This rate should be either (1) the difference between full negotiated UA rate and Sponsor rate or (2) the full UA rate if Sponsor does not allow F&amp;A</t>
        </r>
      </text>
    </comment>
    <comment ref="D52" authorId="2" shapeId="0" xr:uid="{00000000-0006-0000-0000-000022000000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4" authorId="2" shapeId="0" xr:uid="{00000000-0006-0000-0000-000023000000}">
      <text>
        <r>
          <rPr>
            <sz val="10"/>
            <color indexed="81"/>
            <rFont val="Tahoma"/>
            <family val="2"/>
          </rPr>
          <t>Insert UA rate</t>
        </r>
      </text>
    </comment>
  </commentList>
</comments>
</file>

<file path=xl/sharedStrings.xml><?xml version="1.0" encoding="utf-8"?>
<sst xmlns="http://schemas.openxmlformats.org/spreadsheetml/2006/main" count="108" uniqueCount="85">
  <si>
    <t>Total S&amp;W</t>
  </si>
  <si>
    <t>Total FB</t>
  </si>
  <si>
    <t>Cumulative</t>
  </si>
  <si>
    <t>SALARIES &amp; WAGES</t>
  </si>
  <si>
    <t>FRINGE BENEFITS</t>
  </si>
  <si>
    <t>TOTAL DIRECT COST</t>
  </si>
  <si>
    <t>TOTAL PROJECT COST</t>
  </si>
  <si>
    <t>F &amp; A COST  (MTDC x RATE):</t>
  </si>
  <si>
    <t>Total Salaries + Benefits</t>
  </si>
  <si>
    <t xml:space="preserve">UA Lead Investigator:  </t>
  </si>
  <si>
    <t>Proposed to (Sponsor):</t>
  </si>
  <si>
    <t>SMR</t>
  </si>
  <si>
    <t xml:space="preserve">  Co-PI #1, summer</t>
  </si>
  <si>
    <t xml:space="preserve">  Co-PI #2, summer</t>
  </si>
  <si>
    <t>hrs @</t>
  </si>
  <si>
    <t xml:space="preserve">  Hourly, non-student(s)</t>
  </si>
  <si>
    <t xml:space="preserve">  Hourly, enrolled student</t>
  </si>
  <si>
    <t xml:space="preserve">   Hourly, enrolled student</t>
  </si>
  <si>
    <t xml:space="preserve">   Hourly, non-student</t>
  </si>
  <si>
    <t>mo. @</t>
  </si>
  <si>
    <t># Credit Hours:</t>
  </si>
  <si>
    <t>TRAVEL - Foreign</t>
  </si>
  <si>
    <t>TRAVEL - Domestic</t>
  </si>
  <si>
    <t>Subtotal Other Direct Costs</t>
  </si>
  <si>
    <t>JOURNAL PUBLICATION FEES</t>
  </si>
  <si>
    <t>F &amp; A COST  (MTDC x RATE)SUB(S):</t>
  </si>
  <si>
    <t>Note:  Tuition goes in the "Other" line (G.6.) on NSF budget forms.</t>
  </si>
  <si>
    <t>Date:</t>
  </si>
  <si>
    <t xml:space="preserve">Type </t>
  </si>
  <si>
    <t xml:space="preserve">  PI, summer salary</t>
  </si>
  <si>
    <t>mo.</t>
  </si>
  <si>
    <t>(Direct Costs not subject to F&amp;A Cost, with the exception that the first $25K of each subaward is subject to F&amp;A):</t>
  </si>
  <si>
    <t>Proposed Start &amp; End Dates:</t>
  </si>
  <si>
    <t>Base Salary</t>
  </si>
  <si>
    <t>Modified Total Direct Costs (first $25K of each subaward)</t>
  </si>
  <si>
    <t>Modified Total Direct Costs (above subtotal costs subject to F&amp;A Cost)</t>
  </si>
  <si>
    <r>
      <t>BUDGET - University of Arkansas</t>
    </r>
    <r>
      <rPr>
        <sz val="10"/>
        <rFont val="Arial"/>
        <family val="2"/>
      </rPr>
      <t xml:space="preserve">  </t>
    </r>
  </si>
  <si>
    <t xml:space="preserve">  Research Associate (staff)</t>
  </si>
  <si>
    <t xml:space="preserve">  Postdoctoral Associate</t>
  </si>
  <si>
    <t xml:space="preserve">   Faculty summer salary</t>
  </si>
  <si>
    <t xml:space="preserve">   Faculty/staff academic / calendar salary</t>
  </si>
  <si>
    <t xml:space="preserve">  Graduate Assistant (Ph.D.)</t>
  </si>
  <si>
    <r>
      <t xml:space="preserve">OTHER DIRECT COSTS </t>
    </r>
    <r>
      <rPr>
        <i/>
        <sz val="9"/>
        <color indexed="12"/>
        <rFont val="Arial"/>
        <family val="2"/>
      </rPr>
      <t>(Itemize by type; insert extra rows if needed.)</t>
    </r>
  </si>
  <si>
    <t xml:space="preserve">  Graduate Assistant (Masters)</t>
  </si>
  <si>
    <r>
      <t xml:space="preserve">MATERIALS &amp; SUPPLIES </t>
    </r>
    <r>
      <rPr>
        <sz val="9"/>
        <color indexed="12"/>
        <rFont val="Arial"/>
        <family val="2"/>
      </rPr>
      <t>(not</t>
    </r>
    <r>
      <rPr>
        <i/>
        <sz val="9"/>
        <color indexed="12"/>
        <rFont val="Arial"/>
        <family val="2"/>
      </rPr>
      <t xml:space="preserve"> fees or services, which are "Other"</t>
    </r>
    <r>
      <rPr>
        <sz val="9"/>
        <color indexed="12"/>
        <rFont val="Arial"/>
        <family val="2"/>
      </rPr>
      <t>)</t>
    </r>
  </si>
  <si>
    <t>Rate:</t>
  </si>
  <si>
    <t>Institutional Rate:</t>
  </si>
  <si>
    <t xml:space="preserve">   GRA(s)</t>
  </si>
  <si>
    <t>Sponsor</t>
  </si>
  <si>
    <t>UA</t>
  </si>
  <si>
    <t>F &amp; A COST  (UNRECOVERED):</t>
  </si>
  <si>
    <t>F &amp; A COST (COST-SHARE):</t>
  </si>
  <si>
    <t xml:space="preserve">   GRA TUITION </t>
  </si>
  <si>
    <t xml:space="preserve">   EQUIPMENT @ &gt; $5000 each</t>
  </si>
  <si>
    <t>Person-Months</t>
  </si>
  <si>
    <t>CAL/AY</t>
  </si>
  <si>
    <t>Appointment</t>
  </si>
  <si>
    <t>NonCL</t>
  </si>
  <si>
    <t xml:space="preserve">UA Lead Dept/College:  </t>
  </si>
  <si>
    <t>Institution</t>
  </si>
  <si>
    <t>Portion of subaward subject to F&amp;A</t>
  </si>
  <si>
    <t>On-campus research</t>
  </si>
  <si>
    <t xml:space="preserve">   PARTICIPANT (TRAINEE) STIPEND</t>
  </si>
  <si>
    <t xml:space="preserve">   PARTICIPANT (TRAINEE) TRAVEL</t>
  </si>
  <si>
    <t xml:space="preserve">   PARTICIPANT (TRAINEE) OTHER</t>
  </si>
  <si>
    <t>Year 1</t>
  </si>
  <si>
    <t xml:space="preserve">   PARTICIPANT (TRAINEE) SUBSISTENCE</t>
  </si>
  <si>
    <t xml:space="preserve">  Co-PI #3, summer</t>
  </si>
  <si>
    <t xml:space="preserve">  Co-PI #4, summer</t>
  </si>
  <si>
    <t xml:space="preserve">  [Fill in position as needed]</t>
  </si>
  <si>
    <t xml:space="preserve">  Research Assistant or Tech</t>
  </si>
  <si>
    <t>to</t>
  </si>
  <si>
    <t>Select project type:</t>
  </si>
  <si>
    <t>Cost</t>
  </si>
  <si>
    <t>Share</t>
  </si>
  <si>
    <t>Co-PI #1</t>
  </si>
  <si>
    <t>Co-PI #2</t>
  </si>
  <si>
    <t>Co-PI #3</t>
  </si>
  <si>
    <t>Co-PI #4</t>
  </si>
  <si>
    <t xml:space="preserve">   SUBAWARD #1, total</t>
  </si>
  <si>
    <t>(Institution):</t>
  </si>
  <si>
    <t xml:space="preserve">   SUBAWARD #2, total</t>
  </si>
  <si>
    <t xml:space="preserve">   SUBAWARD #3, total</t>
  </si>
  <si>
    <t xml:space="preserve">   SUBAWARD #4, total</t>
  </si>
  <si>
    <t>College of Engineering ERISF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</si>
</sst>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10" fontId="6" fillId="0" borderId="0" xfId="0" applyNumberFormat="1" applyFont="1" applyAlignment="1">
      <alignment horizontal="left"/>
    </xf>
    <xf numFmtId="164" fontId="5" fillId="0" borderId="0" xfId="0" applyNumberFormat="1" applyFont="1"/>
    <xf numFmtId="0" fontId="8" fillId="0" borderId="0" xfId="0" applyFont="1"/>
    <xf numFmtId="0" fontId="4" fillId="0" borderId="0" xfId="0" applyFont="1"/>
    <xf numFmtId="164" fontId="6" fillId="0" borderId="0" xfId="0" applyNumberFormat="1" applyFont="1"/>
    <xf numFmtId="3" fontId="5" fillId="0" borderId="0" xfId="0" applyNumberFormat="1" applyFont="1"/>
    <xf numFmtId="3" fontId="7" fillId="0" borderId="0" xfId="0" applyNumberFormat="1" applyFont="1"/>
    <xf numFmtId="3" fontId="6" fillId="0" borderId="0" xfId="0" applyNumberFormat="1" applyFont="1"/>
    <xf numFmtId="3" fontId="5" fillId="2" borderId="0" xfId="0" applyNumberFormat="1" applyFont="1" applyFill="1"/>
    <xf numFmtId="0" fontId="4" fillId="0" borderId="0" xfId="0" applyFont="1" applyAlignment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/>
    <xf numFmtId="10" fontId="6" fillId="0" borderId="0" xfId="0" applyNumberFormat="1" applyFont="1" applyBorder="1" applyAlignment="1">
      <alignment horizontal="left"/>
    </xf>
    <xf numFmtId="3" fontId="6" fillId="2" borderId="0" xfId="0" applyNumberFormat="1" applyFont="1" applyFill="1"/>
    <xf numFmtId="0" fontId="5" fillId="0" borderId="6" xfId="0" applyFont="1" applyFill="1" applyBorder="1"/>
    <xf numFmtId="0" fontId="5" fillId="0" borderId="7" xfId="0" applyFont="1" applyBorder="1"/>
    <xf numFmtId="0" fontId="4" fillId="0" borderId="6" xfId="0" applyFont="1" applyFill="1" applyBorder="1"/>
    <xf numFmtId="0" fontId="4" fillId="0" borderId="9" xfId="0" applyFont="1" applyBorder="1" applyAlignment="1">
      <alignment horizontal="center"/>
    </xf>
    <xf numFmtId="3" fontId="5" fillId="2" borderId="0" xfId="0" applyNumberFormat="1" applyFont="1" applyFill="1" applyBorder="1" applyAlignment="1"/>
    <xf numFmtId="0" fontId="5" fillId="0" borderId="0" xfId="0" applyFont="1" applyBorder="1"/>
    <xf numFmtId="3" fontId="6" fillId="2" borderId="0" xfId="0" applyNumberFormat="1" applyFont="1" applyFill="1" applyBorder="1" applyProtection="1"/>
    <xf numFmtId="10" fontId="7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/>
    </xf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5" fillId="2" borderId="6" xfId="0" applyFont="1" applyFill="1" applyBorder="1"/>
    <xf numFmtId="165" fontId="6" fillId="0" borderId="0" xfId="0" applyNumberFormat="1" applyFont="1" applyBorder="1" applyAlignment="1">
      <alignment horizontal="left"/>
    </xf>
    <xf numFmtId="3" fontId="1" fillId="0" borderId="13" xfId="0" applyNumberFormat="1" applyFont="1" applyBorder="1"/>
    <xf numFmtId="3" fontId="6" fillId="0" borderId="0" xfId="0" applyNumberFormat="1" applyFont="1" applyBorder="1"/>
    <xf numFmtId="3" fontId="7" fillId="0" borderId="0" xfId="0" applyNumberFormat="1" applyFont="1" applyBorder="1"/>
    <xf numFmtId="1" fontId="4" fillId="2" borderId="12" xfId="0" applyNumberFormat="1" applyFont="1" applyFill="1" applyBorder="1"/>
    <xf numFmtId="2" fontId="4" fillId="2" borderId="4" xfId="0" applyNumberFormat="1" applyFont="1" applyFill="1" applyBorder="1"/>
    <xf numFmtId="6" fontId="4" fillId="0" borderId="3" xfId="0" applyNumberFormat="1" applyFont="1" applyBorder="1" applyAlignment="1"/>
    <xf numFmtId="0" fontId="4" fillId="0" borderId="5" xfId="0" applyFont="1" applyBorder="1" applyAlignment="1"/>
    <xf numFmtId="3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/>
    <xf numFmtId="0" fontId="5" fillId="0" borderId="18" xfId="0" applyFont="1" applyBorder="1"/>
    <xf numFmtId="6" fontId="4" fillId="0" borderId="16" xfId="0" applyNumberFormat="1" applyFont="1" applyBorder="1" applyAlignment="1"/>
    <xf numFmtId="0" fontId="4" fillId="0" borderId="3" xfId="0" applyFont="1" applyBorder="1" applyAlignment="1"/>
    <xf numFmtId="0" fontId="2" fillId="2" borderId="0" xfId="0" applyFont="1" applyFill="1" applyBorder="1" applyAlignment="1"/>
    <xf numFmtId="0" fontId="2" fillId="2" borderId="11" xfId="0" applyFont="1" applyFill="1" applyBorder="1" applyAlignment="1"/>
    <xf numFmtId="0" fontId="2" fillId="0" borderId="0" xfId="0" applyFont="1" applyBorder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9" fontId="2" fillId="0" borderId="0" xfId="0" applyNumberFormat="1" applyFont="1" applyBorder="1"/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3" fillId="0" borderId="5" xfId="0" applyFont="1" applyBorder="1" applyAlignment="1"/>
    <xf numFmtId="0" fontId="4" fillId="0" borderId="0" xfId="0" applyFont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/>
    <xf numFmtId="0" fontId="4" fillId="2" borderId="6" xfId="0" applyFont="1" applyFill="1" applyBorder="1"/>
    <xf numFmtId="0" fontId="4" fillId="0" borderId="20" xfId="0" applyFont="1" applyFill="1" applyBorder="1" applyAlignment="1">
      <alignment horizontal="left"/>
    </xf>
    <xf numFmtId="3" fontId="3" fillId="0" borderId="0" xfId="0" applyNumberFormat="1" applyFont="1"/>
    <xf numFmtId="3" fontId="1" fillId="0" borderId="0" xfId="0" applyNumberFormat="1" applyFont="1"/>
    <xf numFmtId="9" fontId="1" fillId="0" borderId="0" xfId="0" applyNumberFormat="1" applyFont="1" applyBorder="1"/>
    <xf numFmtId="2" fontId="4" fillId="0" borderId="11" xfId="0" applyNumberFormat="1" applyFont="1" applyBorder="1"/>
    <xf numFmtId="1" fontId="4" fillId="2" borderId="10" xfId="0" applyNumberFormat="1" applyFont="1" applyFill="1" applyBorder="1"/>
    <xf numFmtId="2" fontId="4" fillId="0" borderId="6" xfId="0" applyNumberFormat="1" applyFont="1" applyFill="1" applyBorder="1"/>
    <xf numFmtId="2" fontId="4" fillId="0" borderId="19" xfId="0" applyNumberFormat="1" applyFont="1" applyFill="1" applyBorder="1"/>
    <xf numFmtId="2" fontId="4" fillId="2" borderId="18" xfId="0" applyNumberFormat="1" applyFont="1" applyFill="1" applyBorder="1"/>
    <xf numFmtId="0" fontId="6" fillId="0" borderId="22" xfId="0" applyFont="1" applyFill="1" applyBorder="1" applyAlignment="1">
      <alignment horizontal="left"/>
    </xf>
    <xf numFmtId="0" fontId="5" fillId="0" borderId="7" xfId="0" applyFont="1" applyFill="1" applyBorder="1"/>
    <xf numFmtId="0" fontId="7" fillId="0" borderId="0" xfId="0" applyFont="1" applyBorder="1"/>
    <xf numFmtId="0" fontId="5" fillId="0" borderId="20" xfId="0" applyFont="1" applyBorder="1"/>
    <xf numFmtId="0" fontId="2" fillId="2" borderId="5" xfId="0" applyFont="1" applyFill="1" applyBorder="1" applyAlignment="1"/>
    <xf numFmtId="0" fontId="2" fillId="2" borderId="9" xfId="0" applyFont="1" applyFill="1" applyBorder="1" applyAlignment="1"/>
    <xf numFmtId="0" fontId="4" fillId="0" borderId="23" xfId="0" applyFont="1" applyBorder="1" applyAlignment="1"/>
    <xf numFmtId="2" fontId="4" fillId="0" borderId="4" xfId="0" applyNumberFormat="1" applyFont="1" applyFill="1" applyBorder="1"/>
    <xf numFmtId="3" fontId="5" fillId="0" borderId="0" xfId="0" applyNumberFormat="1" applyFont="1" applyBorder="1" applyProtection="1"/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3" fontId="1" fillId="0" borderId="0" xfId="0" applyNumberFormat="1" applyFont="1" applyBorder="1"/>
    <xf numFmtId="0" fontId="13" fillId="0" borderId="0" xfId="0" applyFont="1" applyBorder="1" applyAlignment="1"/>
    <xf numFmtId="1" fontId="4" fillId="0" borderId="14" xfId="0" applyNumberFormat="1" applyFont="1" applyFill="1" applyBorder="1"/>
    <xf numFmtId="1" fontId="4" fillId="0" borderId="21" xfId="0" applyNumberFormat="1" applyFont="1" applyFill="1" applyBorder="1"/>
    <xf numFmtId="2" fontId="4" fillId="0" borderId="0" xfId="0" applyNumberFormat="1" applyFont="1" applyFill="1" applyBorder="1"/>
    <xf numFmtId="1" fontId="4" fillId="0" borderId="19" xfId="0" applyNumberFormat="1" applyFont="1" applyFill="1" applyBorder="1"/>
    <xf numFmtId="0" fontId="4" fillId="0" borderId="3" xfId="0" applyFont="1" applyFill="1" applyBorder="1"/>
    <xf numFmtId="0" fontId="4" fillId="0" borderId="36" xfId="0" applyFont="1" applyFill="1" applyBorder="1"/>
    <xf numFmtId="0" fontId="4" fillId="0" borderId="4" xfId="0" applyFont="1" applyFill="1" applyBorder="1"/>
    <xf numFmtId="0" fontId="4" fillId="0" borderId="16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18" xfId="0" applyFont="1" applyFill="1" applyBorder="1"/>
    <xf numFmtId="0" fontId="4" fillId="0" borderId="23" xfId="0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0" fontId="5" fillId="0" borderId="2" xfId="0" applyFont="1" applyFill="1" applyBorder="1" applyAlignment="1">
      <alignment horizontal="left"/>
    </xf>
    <xf numFmtId="1" fontId="4" fillId="3" borderId="10" xfId="0" applyNumberFormat="1" applyFont="1" applyFill="1" applyBorder="1"/>
    <xf numFmtId="0" fontId="2" fillId="0" borderId="0" xfId="0" applyFont="1" applyBorder="1" applyAlignment="1">
      <alignment horizontal="center"/>
    </xf>
    <xf numFmtId="0" fontId="5" fillId="0" borderId="34" xfId="0" applyFont="1" applyBorder="1"/>
    <xf numFmtId="0" fontId="4" fillId="0" borderId="17" xfId="0" applyFont="1" applyFill="1" applyBorder="1" applyAlignment="1">
      <alignment horizontal="left"/>
    </xf>
    <xf numFmtId="2" fontId="4" fillId="0" borderId="11" xfId="0" applyNumberFormat="1" applyFont="1" applyFill="1" applyBorder="1"/>
    <xf numFmtId="2" fontId="4" fillId="0" borderId="21" xfId="0" applyNumberFormat="1" applyFont="1" applyFill="1" applyBorder="1"/>
    <xf numFmtId="2" fontId="4" fillId="2" borderId="34" xfId="0" applyNumberFormat="1" applyFont="1" applyFill="1" applyBorder="1"/>
    <xf numFmtId="2" fontId="4" fillId="0" borderId="18" xfId="0" applyNumberFormat="1" applyFont="1" applyFill="1" applyBorder="1"/>
    <xf numFmtId="0" fontId="5" fillId="0" borderId="0" xfId="0" applyFont="1" applyAlignment="1"/>
    <xf numFmtId="164" fontId="4" fillId="2" borderId="12" xfId="0" applyNumberFormat="1" applyFont="1" applyFill="1" applyBorder="1" applyAlignment="1"/>
    <xf numFmtId="0" fontId="4" fillId="0" borderId="8" xfId="0" applyFont="1" applyBorder="1" applyAlignment="1">
      <alignment horizontal="center"/>
    </xf>
    <xf numFmtId="164" fontId="4" fillId="0" borderId="14" xfId="0" applyNumberFormat="1" applyFont="1" applyFill="1" applyBorder="1" applyAlignment="1"/>
    <xf numFmtId="0" fontId="4" fillId="0" borderId="14" xfId="0" applyFont="1" applyBorder="1" applyAlignment="1">
      <alignment horizontal="center"/>
    </xf>
    <xf numFmtId="164" fontId="4" fillId="0" borderId="21" xfId="0" applyNumberFormat="1" applyFont="1" applyFill="1" applyBorder="1" applyAlignment="1"/>
    <xf numFmtId="164" fontId="4" fillId="0" borderId="19" xfId="0" applyNumberFormat="1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9" fontId="4" fillId="0" borderId="38" xfId="1" applyFont="1" applyFill="1" applyBorder="1"/>
    <xf numFmtId="9" fontId="4" fillId="0" borderId="40" xfId="1" applyFont="1" applyFill="1" applyBorder="1"/>
    <xf numFmtId="9" fontId="4" fillId="0" borderId="41" xfId="1" applyFont="1" applyFill="1" applyBorder="1"/>
    <xf numFmtId="9" fontId="4" fillId="0" borderId="42" xfId="1" applyFont="1" applyFill="1" applyBorder="1"/>
    <xf numFmtId="9" fontId="4" fillId="0" borderId="43" xfId="1" applyFont="1" applyFill="1" applyBorder="1"/>
    <xf numFmtId="9" fontId="4" fillId="0" borderId="44" xfId="1" applyFont="1" applyFill="1" applyBorder="1"/>
    <xf numFmtId="6" fontId="5" fillId="0" borderId="2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5" xfId="0" applyFont="1" applyFill="1" applyBorder="1" applyAlignment="1"/>
    <xf numFmtId="0" fontId="5" fillId="0" borderId="7" xfId="0" applyFont="1" applyFill="1" applyBorder="1" applyAlignment="1"/>
    <xf numFmtId="0" fontId="5" fillId="0" borderId="2" xfId="0" applyFont="1" applyFill="1" applyBorder="1" applyAlignment="1"/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5" fillId="0" borderId="1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2" fillId="0" borderId="0" xfId="0" applyFont="1" applyAlignment="1">
      <alignment wrapText="1"/>
    </xf>
    <xf numFmtId="165" fontId="6" fillId="0" borderId="15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0" fontId="5" fillId="0" borderId="6" xfId="0" applyNumberFormat="1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5" fillId="0" borderId="0" xfId="0" applyFont="1" applyFill="1" applyAlignment="1"/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2" borderId="29" xfId="0" applyFont="1" applyFill="1" applyBorder="1" applyAlignment="1">
      <alignment horizontal="right"/>
    </xf>
    <xf numFmtId="14" fontId="5" fillId="0" borderId="29" xfId="0" applyNumberFormat="1" applyFont="1" applyFill="1" applyBorder="1" applyAlignment="1"/>
    <xf numFmtId="14" fontId="5" fillId="0" borderId="35" xfId="0" applyNumberFormat="1" applyFont="1" applyFill="1" applyBorder="1" applyAlignment="1"/>
    <xf numFmtId="14" fontId="5" fillId="4" borderId="15" xfId="0" applyNumberFormat="1" applyFont="1" applyFill="1" applyBorder="1" applyAlignment="1">
      <alignment horizontal="center"/>
    </xf>
    <xf numFmtId="14" fontId="5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0" fillId="0" borderId="6" xfId="0" applyFill="1" applyBorder="1" applyAlignment="1"/>
    <xf numFmtId="0" fontId="0" fillId="0" borderId="30" xfId="0" applyFill="1" applyBorder="1" applyAlignment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5" fillId="4" borderId="37" xfId="0" applyNumberFormat="1" applyFont="1" applyFill="1" applyBorder="1" applyAlignment="1">
      <alignment horizontal="center"/>
    </xf>
    <xf numFmtId="164" fontId="5" fillId="4" borderId="3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164" fontId="5" fillId="0" borderId="24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5">
    <cellStyle name="Currency 2" xfId="3" xr:uid="{3DE279F5-FB7F-48C2-ADC1-53D70B45B346}"/>
    <cellStyle name="Normal" xfId="0" builtinId="0"/>
    <cellStyle name="Normal 2" xfId="2" xr:uid="{00000000-0005-0000-0000-000001000000}"/>
    <cellStyle name="Percent" xfId="1" builtinId="5"/>
    <cellStyle name="Percent 2" xfId="4" xr:uid="{8C5464C3-36CC-4594-9A80-1112A9852974}"/>
  </cellStyles>
  <dxfs count="1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R178"/>
  <sheetViews>
    <sheetView tabSelected="1" topLeftCell="A53" zoomScaleNormal="100" workbookViewId="0">
      <selection activeCell="A57" sqref="A57:H57"/>
    </sheetView>
  </sheetViews>
  <sheetFormatPr defaultRowHeight="12.45" x14ac:dyDescent="0.3"/>
  <cols>
    <col min="1" max="1" width="24.3046875" customWidth="1"/>
    <col min="2" max="2" width="11.84375" customWidth="1"/>
    <col min="3" max="3" width="6.84375" customWidth="1"/>
    <col min="4" max="4" width="3.53515625" customWidth="1"/>
    <col min="5" max="5" width="5.53515625" customWidth="1"/>
    <col min="6" max="6" width="6.4609375" customWidth="1"/>
    <col min="7" max="8" width="5.4609375" customWidth="1"/>
    <col min="9" max="10" width="9.07421875" customWidth="1"/>
    <col min="11" max="11" width="9.07421875" style="1" customWidth="1"/>
    <col min="12" max="12" width="9.07421875" customWidth="1"/>
  </cols>
  <sheetData>
    <row r="1" spans="1:13" ht="18" customHeight="1" x14ac:dyDescent="0.3">
      <c r="A1" s="143" t="s">
        <v>36</v>
      </c>
      <c r="B1" s="144"/>
      <c r="C1" s="144"/>
      <c r="D1" s="145" t="s">
        <v>27</v>
      </c>
      <c r="E1" s="145"/>
      <c r="F1" s="146"/>
      <c r="G1" s="146"/>
      <c r="H1" s="147"/>
      <c r="J1" s="5"/>
      <c r="K1" s="9"/>
      <c r="L1" s="5"/>
      <c r="M1" s="17"/>
    </row>
    <row r="2" spans="1:13" ht="13.5" customHeight="1" thickBot="1" x14ac:dyDescent="0.35">
      <c r="A2" s="19" t="s">
        <v>10</v>
      </c>
      <c r="B2" s="152" t="s">
        <v>84</v>
      </c>
      <c r="C2" s="153"/>
      <c r="D2" s="153"/>
      <c r="E2" s="153"/>
      <c r="F2" s="153"/>
      <c r="G2" s="153"/>
      <c r="H2" s="154"/>
      <c r="M2" s="17"/>
    </row>
    <row r="3" spans="1:13" ht="13.5" customHeight="1" thickBot="1" x14ac:dyDescent="0.35">
      <c r="A3" s="18" t="s">
        <v>32</v>
      </c>
      <c r="B3" s="148">
        <v>45108</v>
      </c>
      <c r="C3" s="149"/>
      <c r="D3" s="117" t="s">
        <v>71</v>
      </c>
      <c r="E3" s="149">
        <v>45473</v>
      </c>
      <c r="F3" s="150"/>
      <c r="G3" s="150"/>
      <c r="H3" s="151"/>
      <c r="J3" s="118" t="s">
        <v>72</v>
      </c>
      <c r="K3" s="157" t="s">
        <v>61</v>
      </c>
      <c r="L3" s="158"/>
    </row>
    <row r="4" spans="1:13" ht="13.5" customHeight="1" x14ac:dyDescent="0.3">
      <c r="A4" s="18" t="s">
        <v>9</v>
      </c>
      <c r="B4" s="164"/>
      <c r="C4" s="165"/>
      <c r="D4" s="165"/>
      <c r="E4" s="165"/>
      <c r="F4" s="165"/>
      <c r="G4" s="165"/>
      <c r="H4" s="166"/>
      <c r="I4" s="84"/>
      <c r="J4" s="59"/>
      <c r="K4" s="60"/>
    </row>
    <row r="5" spans="1:13" ht="13.5" customHeight="1" thickBot="1" x14ac:dyDescent="0.35">
      <c r="A5" s="72" t="s">
        <v>58</v>
      </c>
      <c r="B5" s="167"/>
      <c r="C5" s="168"/>
      <c r="D5" s="168"/>
      <c r="E5" s="168"/>
      <c r="F5" s="168"/>
      <c r="G5" s="168"/>
      <c r="H5" s="169"/>
      <c r="I5" s="58"/>
      <c r="J5" s="42"/>
      <c r="K5" s="60"/>
    </row>
    <row r="6" spans="1:13" s="3" customFormat="1" ht="13.5" customHeight="1" thickBot="1" x14ac:dyDescent="0.35">
      <c r="A6" s="5"/>
      <c r="B6" s="114"/>
      <c r="C6" s="159" t="s">
        <v>28</v>
      </c>
      <c r="D6" s="160"/>
      <c r="E6" s="160"/>
      <c r="F6" s="159" t="s">
        <v>54</v>
      </c>
      <c r="G6" s="161"/>
      <c r="H6" s="119" t="s">
        <v>73</v>
      </c>
      <c r="I6" s="172" t="s">
        <v>65</v>
      </c>
      <c r="J6" s="172"/>
      <c r="K6" s="170" t="s">
        <v>2</v>
      </c>
      <c r="L6" s="171"/>
      <c r="M6" s="31"/>
    </row>
    <row r="7" spans="1:13" s="3" customFormat="1" ht="13.5" customHeight="1" thickBot="1" x14ac:dyDescent="0.35">
      <c r="A7" s="28" t="s">
        <v>3</v>
      </c>
      <c r="B7" s="112" t="s">
        <v>33</v>
      </c>
      <c r="C7" s="162" t="s">
        <v>56</v>
      </c>
      <c r="D7" s="163"/>
      <c r="E7" s="163"/>
      <c r="F7" s="112" t="s">
        <v>55</v>
      </c>
      <c r="G7" s="26" t="s">
        <v>11</v>
      </c>
      <c r="H7" s="120" t="s">
        <v>74</v>
      </c>
      <c r="I7" s="56" t="s">
        <v>48</v>
      </c>
      <c r="J7" s="57" t="s">
        <v>49</v>
      </c>
      <c r="K7" s="56" t="s">
        <v>48</v>
      </c>
      <c r="L7" s="57" t="s">
        <v>49</v>
      </c>
    </row>
    <row r="8" spans="1:13" s="3" customFormat="1" ht="13.5" customHeight="1" x14ac:dyDescent="0.3">
      <c r="A8" s="45" t="str">
        <f>IF(B4=0,"PI",B4)</f>
        <v>PI</v>
      </c>
      <c r="B8" s="113"/>
      <c r="C8" s="85">
        <v>9</v>
      </c>
      <c r="D8" s="61" t="s">
        <v>30</v>
      </c>
      <c r="E8" s="67" t="s">
        <v>57</v>
      </c>
      <c r="F8" s="87"/>
      <c r="G8" s="32"/>
      <c r="H8" s="121">
        <v>0</v>
      </c>
      <c r="I8" s="13">
        <f>TRUNC(ROUND(($B8/$C8)*$F8*(1-$H8),0),0)</f>
        <v>0</v>
      </c>
      <c r="J8" s="13">
        <f>TRUNC(ROUND(($B8/$C8)*$F8*$H8,0),0)</f>
        <v>0</v>
      </c>
      <c r="K8" s="13">
        <f>SUM($I8)</f>
        <v>0</v>
      </c>
      <c r="L8" s="13">
        <f>SUM($J8)</f>
        <v>0</v>
      </c>
    </row>
    <row r="9" spans="1:13" s="3" customFormat="1" ht="13.5" customHeight="1" x14ac:dyDescent="0.3">
      <c r="A9" s="23" t="s">
        <v>29</v>
      </c>
      <c r="B9" s="111"/>
      <c r="C9" s="102"/>
      <c r="D9" s="62"/>
      <c r="E9" s="79" t="str">
        <f>IF(C8=9,"Sum","")</f>
        <v>Sum</v>
      </c>
      <c r="F9" s="33"/>
      <c r="G9" s="79"/>
      <c r="H9" s="122">
        <v>0</v>
      </c>
      <c r="I9" s="13">
        <f>TRUNC(ROUND(($B8/$C8)*$G9*(1-$H9),0),0)</f>
        <v>0</v>
      </c>
      <c r="J9" s="13">
        <f>TRUNC(ROUND(($B8/$C8)*$G9*$H9,0),0)</f>
        <v>0</v>
      </c>
      <c r="K9" s="13">
        <f t="shared" ref="K9:K26" si="0">SUM($I9)</f>
        <v>0</v>
      </c>
      <c r="L9" s="13">
        <f t="shared" ref="L9:L26" si="1">SUM($J9)</f>
        <v>0</v>
      </c>
    </row>
    <row r="10" spans="1:13" s="3" customFormat="1" ht="13.5" customHeight="1" x14ac:dyDescent="0.3">
      <c r="A10" s="45" t="s">
        <v>75</v>
      </c>
      <c r="B10" s="115"/>
      <c r="C10" s="86">
        <v>12</v>
      </c>
      <c r="D10" s="61" t="s">
        <v>30</v>
      </c>
      <c r="E10" s="67" t="s">
        <v>57</v>
      </c>
      <c r="F10" s="87"/>
      <c r="G10" s="32"/>
      <c r="H10" s="123">
        <v>0</v>
      </c>
      <c r="I10" s="13">
        <f>TRUNC(ROUND(($B10/$C10)*$F10*(1-$H10),0),0)</f>
        <v>0</v>
      </c>
      <c r="J10" s="13">
        <f>TRUNC(ROUND(($B10/$C10)*$F10*$H10,0),0)</f>
        <v>0</v>
      </c>
      <c r="K10" s="13">
        <f>SUM($I10)</f>
        <v>0</v>
      </c>
      <c r="L10" s="13">
        <f>SUM($J10)</f>
        <v>0</v>
      </c>
    </row>
    <row r="11" spans="1:13" s="3" customFormat="1" ht="13.5" customHeight="1" x14ac:dyDescent="0.3">
      <c r="A11" s="23" t="s">
        <v>12</v>
      </c>
      <c r="B11" s="111"/>
      <c r="C11" s="68"/>
      <c r="D11" s="62"/>
      <c r="E11" s="79" t="str">
        <f>IF(C10=9,"Sum","")</f>
        <v/>
      </c>
      <c r="F11" s="33"/>
      <c r="G11" s="79"/>
      <c r="H11" s="122">
        <v>0</v>
      </c>
      <c r="I11" s="13">
        <f>TRUNC(ROUND(($B10/$C10)*$G11*(1-$H11),0),0)</f>
        <v>0</v>
      </c>
      <c r="J11" s="13">
        <f>TRUNC(ROUND(($B10/$C10)*$G11*$H11,0),0)</f>
        <v>0</v>
      </c>
      <c r="K11" s="13">
        <f t="shared" si="0"/>
        <v>0</v>
      </c>
      <c r="L11" s="13">
        <f t="shared" si="1"/>
        <v>0</v>
      </c>
    </row>
    <row r="12" spans="1:13" s="3" customFormat="1" ht="13.5" customHeight="1" x14ac:dyDescent="0.3">
      <c r="A12" s="45" t="s">
        <v>76</v>
      </c>
      <c r="B12" s="115"/>
      <c r="C12" s="86">
        <v>9</v>
      </c>
      <c r="D12" s="61" t="s">
        <v>30</v>
      </c>
      <c r="E12" s="67" t="s">
        <v>57</v>
      </c>
      <c r="F12" s="87"/>
      <c r="G12" s="32"/>
      <c r="H12" s="123">
        <v>0</v>
      </c>
      <c r="I12" s="13">
        <f>TRUNC(ROUND(($B12/$C12)*$F12*(1-$H12),0),0)</f>
        <v>0</v>
      </c>
      <c r="J12" s="13">
        <f>TRUNC(ROUND(($B12/$C12)*$F12*$H12,0),0)</f>
        <v>0</v>
      </c>
      <c r="K12" s="13">
        <f>SUM($I12)</f>
        <v>0</v>
      </c>
      <c r="L12" s="13">
        <f>SUM($J12)</f>
        <v>0</v>
      </c>
    </row>
    <row r="13" spans="1:13" s="3" customFormat="1" ht="13.5" customHeight="1" x14ac:dyDescent="0.3">
      <c r="A13" s="23" t="s">
        <v>13</v>
      </c>
      <c r="B13" s="111"/>
      <c r="C13" s="39"/>
      <c r="D13" s="34"/>
      <c r="E13" s="79" t="str">
        <f>IF(C12=9,"Sum","")</f>
        <v>Sum</v>
      </c>
      <c r="F13" s="33"/>
      <c r="G13" s="79"/>
      <c r="H13" s="122">
        <v>0</v>
      </c>
      <c r="I13" s="13">
        <f>TRUNC(ROUND(($B12/$C12)*$G13*(1-$H13),0),0)</f>
        <v>0</v>
      </c>
      <c r="J13" s="13">
        <f>TRUNC(ROUND(($B12/$C12)*$G13*$H13,0),0)</f>
        <v>0</v>
      </c>
      <c r="K13" s="13">
        <f t="shared" si="0"/>
        <v>0</v>
      </c>
      <c r="L13" s="13">
        <f t="shared" si="1"/>
        <v>0</v>
      </c>
    </row>
    <row r="14" spans="1:13" s="3" customFormat="1" ht="13.5" customHeight="1" x14ac:dyDescent="0.3">
      <c r="A14" s="45" t="s">
        <v>77</v>
      </c>
      <c r="B14" s="115"/>
      <c r="C14" s="86">
        <v>9</v>
      </c>
      <c r="D14" s="61" t="s">
        <v>30</v>
      </c>
      <c r="E14" s="67" t="s">
        <v>57</v>
      </c>
      <c r="F14" s="87"/>
      <c r="G14" s="32"/>
      <c r="H14" s="123">
        <v>0</v>
      </c>
      <c r="I14" s="13">
        <f>TRUNC(ROUND(($B14/$C14)*$F14*(1-$H14),0),0)</f>
        <v>0</v>
      </c>
      <c r="J14" s="13">
        <f>TRUNC(ROUND(($B14/$C14)*$F14*$H14,0),0)</f>
        <v>0</v>
      </c>
      <c r="K14" s="13">
        <f>SUM($I14)</f>
        <v>0</v>
      </c>
      <c r="L14" s="13">
        <f>SUM($J14)</f>
        <v>0</v>
      </c>
    </row>
    <row r="15" spans="1:13" s="3" customFormat="1" ht="13.5" customHeight="1" x14ac:dyDescent="0.3">
      <c r="A15" s="23" t="s">
        <v>67</v>
      </c>
      <c r="B15" s="111"/>
      <c r="C15" s="39"/>
      <c r="D15" s="34"/>
      <c r="E15" s="79" t="str">
        <f>IF(C14=9,"Sum","")</f>
        <v>Sum</v>
      </c>
      <c r="F15" s="33"/>
      <c r="G15" s="79"/>
      <c r="H15" s="122">
        <v>0</v>
      </c>
      <c r="I15" s="13">
        <f>TRUNC(ROUND(($B14/$C14)*$G15*(1-$H15),0),0)</f>
        <v>0</v>
      </c>
      <c r="J15" s="13">
        <f>TRUNC(ROUND(($B14/$C14)*$G15*$H15,0),0)</f>
        <v>0</v>
      </c>
      <c r="K15" s="13">
        <f t="shared" si="0"/>
        <v>0</v>
      </c>
      <c r="L15" s="13">
        <f t="shared" si="1"/>
        <v>0</v>
      </c>
    </row>
    <row r="16" spans="1:13" s="3" customFormat="1" ht="13.5" customHeight="1" x14ac:dyDescent="0.3">
      <c r="A16" s="45" t="s">
        <v>78</v>
      </c>
      <c r="B16" s="115"/>
      <c r="C16" s="86">
        <v>9</v>
      </c>
      <c r="D16" s="61" t="s">
        <v>30</v>
      </c>
      <c r="E16" s="67" t="s">
        <v>57</v>
      </c>
      <c r="F16" s="87"/>
      <c r="G16" s="32"/>
      <c r="H16" s="123">
        <v>0</v>
      </c>
      <c r="I16" s="13">
        <f>TRUNC(ROUND(($B16/$C16)*$F16*(1-$H16),0),0)</f>
        <v>0</v>
      </c>
      <c r="J16" s="13">
        <f>TRUNC(ROUND(($B16/$C16)*$F16*$H16,0),0)</f>
        <v>0</v>
      </c>
      <c r="K16" s="13">
        <f>SUM($I16)</f>
        <v>0</v>
      </c>
      <c r="L16" s="13">
        <f>SUM($J16)</f>
        <v>0</v>
      </c>
    </row>
    <row r="17" spans="1:12" s="3" customFormat="1" ht="13.5" customHeight="1" x14ac:dyDescent="0.3">
      <c r="A17" s="23" t="s">
        <v>68</v>
      </c>
      <c r="B17" s="111"/>
      <c r="C17" s="39"/>
      <c r="D17" s="34"/>
      <c r="E17" s="79" t="str">
        <f>IF(C16=9,"Sum","")</f>
        <v>Sum</v>
      </c>
      <c r="F17" s="33"/>
      <c r="G17" s="79"/>
      <c r="H17" s="122">
        <v>0</v>
      </c>
      <c r="I17" s="13">
        <f>TRUNC(ROUND(($B16/$C16)*$G17*(1-$H17),0),0)</f>
        <v>0</v>
      </c>
      <c r="J17" s="13">
        <f>TRUNC(ROUND(($B16/$C16)*$G17*$H17,0),0)</f>
        <v>0</v>
      </c>
      <c r="K17" s="13">
        <f t="shared" si="0"/>
        <v>0</v>
      </c>
      <c r="L17" s="13">
        <f t="shared" si="1"/>
        <v>0</v>
      </c>
    </row>
    <row r="18" spans="1:12" s="3" customFormat="1" ht="13.5" customHeight="1" x14ac:dyDescent="0.3">
      <c r="A18" s="24" t="s">
        <v>69</v>
      </c>
      <c r="B18" s="115"/>
      <c r="C18" s="86">
        <v>12</v>
      </c>
      <c r="D18" s="25" t="s">
        <v>30</v>
      </c>
      <c r="E18" s="79" t="s">
        <v>57</v>
      </c>
      <c r="F18" s="69"/>
      <c r="G18" s="40"/>
      <c r="H18" s="124">
        <v>0</v>
      </c>
      <c r="I18" s="13">
        <f>TRUNC(ROUND(($B18/$C18)*$F18*(1-$H17),0))</f>
        <v>0</v>
      </c>
      <c r="J18" s="13">
        <f>TRUNC(ROUND(($B18/$C18)*$F18*$H17,0))</f>
        <v>0</v>
      </c>
      <c r="K18" s="13">
        <f t="shared" si="0"/>
        <v>0</v>
      </c>
      <c r="L18" s="13">
        <f t="shared" si="1"/>
        <v>0</v>
      </c>
    </row>
    <row r="19" spans="1:12" s="3" customFormat="1" ht="13.5" customHeight="1" x14ac:dyDescent="0.3">
      <c r="A19" s="24" t="s">
        <v>38</v>
      </c>
      <c r="B19" s="115"/>
      <c r="C19" s="86">
        <v>12</v>
      </c>
      <c r="D19" s="25" t="s">
        <v>30</v>
      </c>
      <c r="E19" s="79" t="s">
        <v>57</v>
      </c>
      <c r="F19" s="69"/>
      <c r="G19" s="40"/>
      <c r="H19" s="124">
        <v>0</v>
      </c>
      <c r="I19" s="13">
        <f>TRUNC(ROUND(($B19/$C19)*$F19*(1-$H18),0))</f>
        <v>0</v>
      </c>
      <c r="J19" s="13">
        <f>TRUNC(ROUND(($B19/$C19)*$F19*$H18,0))</f>
        <v>0</v>
      </c>
      <c r="K19" s="13">
        <f t="shared" si="0"/>
        <v>0</v>
      </c>
      <c r="L19" s="13">
        <f t="shared" si="1"/>
        <v>0</v>
      </c>
    </row>
    <row r="20" spans="1:12" s="3" customFormat="1" ht="13.5" customHeight="1" x14ac:dyDescent="0.3">
      <c r="A20" s="104" t="s">
        <v>37</v>
      </c>
      <c r="B20" s="115"/>
      <c r="C20" s="86">
        <v>12</v>
      </c>
      <c r="D20" s="105" t="s">
        <v>30</v>
      </c>
      <c r="E20" s="106" t="s">
        <v>57</v>
      </c>
      <c r="F20" s="107"/>
      <c r="G20" s="108"/>
      <c r="H20" s="124">
        <v>0</v>
      </c>
      <c r="I20" s="13">
        <f>TRUNC(ROUND(($B20/$C20)*$F20*(1-$H19),0))</f>
        <v>0</v>
      </c>
      <c r="J20" s="13">
        <f>TRUNC(ROUND(($B20/$C20)*$F20*$H19,0))</f>
        <v>0</v>
      </c>
      <c r="K20" s="13">
        <f t="shared" si="0"/>
        <v>0</v>
      </c>
      <c r="L20" s="13">
        <f t="shared" si="1"/>
        <v>0</v>
      </c>
    </row>
    <row r="21" spans="1:12" s="3" customFormat="1" ht="13.5" customHeight="1" thickBot="1" x14ac:dyDescent="0.35">
      <c r="A21" s="46" t="s">
        <v>70</v>
      </c>
      <c r="B21" s="116"/>
      <c r="C21" s="88">
        <v>12</v>
      </c>
      <c r="D21" s="63" t="s">
        <v>30</v>
      </c>
      <c r="E21" s="109" t="s">
        <v>57</v>
      </c>
      <c r="F21" s="70"/>
      <c r="G21" s="71"/>
      <c r="H21" s="123">
        <v>0</v>
      </c>
      <c r="I21" s="13">
        <f>TRUNC(ROUND(($B21/$C21)*$F21*(1-$H20),0))</f>
        <v>0</v>
      </c>
      <c r="J21" s="13">
        <f>TRUNC(ROUND(($B21/$C21)*$F21*$H20,0))</f>
        <v>0</v>
      </c>
      <c r="K21" s="13">
        <f t="shared" si="0"/>
        <v>0</v>
      </c>
      <c r="L21" s="13">
        <f t="shared" si="1"/>
        <v>0</v>
      </c>
    </row>
    <row r="22" spans="1:12" s="3" customFormat="1" ht="13.5" customHeight="1" x14ac:dyDescent="0.3">
      <c r="A22" s="45" t="s">
        <v>41</v>
      </c>
      <c r="B22" s="27"/>
      <c r="C22" s="50"/>
      <c r="D22" s="89"/>
      <c r="E22" s="90"/>
      <c r="F22" s="41" t="s">
        <v>19</v>
      </c>
      <c r="G22" s="96"/>
      <c r="H22" s="125">
        <v>0</v>
      </c>
      <c r="I22" s="13">
        <f>TRUNC(ROUND($D22*$E22*$G22*(1-$H22),0),0)</f>
        <v>0</v>
      </c>
      <c r="J22" s="13">
        <f>TRUNC(ROUND($D22*$E22*$G22*$H22,0),0)</f>
        <v>0</v>
      </c>
      <c r="K22" s="13">
        <f t="shared" si="0"/>
        <v>0</v>
      </c>
      <c r="L22" s="13">
        <f t="shared" si="1"/>
        <v>0</v>
      </c>
    </row>
    <row r="23" spans="1:12" s="3" customFormat="1" ht="13.5" customHeight="1" x14ac:dyDescent="0.3">
      <c r="A23" s="73" t="s">
        <v>43</v>
      </c>
      <c r="B23" s="27"/>
      <c r="C23" s="50"/>
      <c r="D23" s="91"/>
      <c r="E23" s="92"/>
      <c r="F23" s="47" t="s">
        <v>19</v>
      </c>
      <c r="G23" s="97"/>
      <c r="H23" s="124">
        <v>0</v>
      </c>
      <c r="I23" s="13">
        <f>TRUNC(ROUND($D23*$E23*$G23*(1-$H23),0),0)</f>
        <v>0</v>
      </c>
      <c r="J23" s="13">
        <f>TRUNC(ROUND($D23*$E23*$G23*$H23,0),0)</f>
        <v>0</v>
      </c>
      <c r="K23" s="13">
        <f t="shared" si="0"/>
        <v>0</v>
      </c>
      <c r="L23" s="13">
        <f t="shared" si="1"/>
        <v>0</v>
      </c>
    </row>
    <row r="24" spans="1:12" s="3" customFormat="1" ht="13.5" customHeight="1" x14ac:dyDescent="0.3">
      <c r="A24" s="24" t="s">
        <v>15</v>
      </c>
      <c r="B24" s="49"/>
      <c r="C24" s="50"/>
      <c r="D24" s="91"/>
      <c r="E24" s="93"/>
      <c r="F24" s="48" t="s">
        <v>14</v>
      </c>
      <c r="G24" s="98"/>
      <c r="H24" s="124">
        <v>0</v>
      </c>
      <c r="I24" s="13">
        <f>TRUNC(ROUND($D24*$E24*$G24*(1-$H24),0),0)</f>
        <v>0</v>
      </c>
      <c r="J24" s="13">
        <f>TRUNC(ROUND($D24*$E24*$G24*$H24,0),0)</f>
        <v>0</v>
      </c>
      <c r="K24" s="13">
        <f t="shared" si="0"/>
        <v>0</v>
      </c>
      <c r="L24" s="13">
        <f t="shared" si="1"/>
        <v>0</v>
      </c>
    </row>
    <row r="25" spans="1:12" s="3" customFormat="1" ht="13.5" customHeight="1" thickBot="1" x14ac:dyDescent="0.35">
      <c r="A25" s="75" t="s">
        <v>16</v>
      </c>
      <c r="B25" s="76"/>
      <c r="C25" s="77"/>
      <c r="D25" s="94"/>
      <c r="E25" s="95"/>
      <c r="F25" s="78" t="s">
        <v>14</v>
      </c>
      <c r="G25" s="99"/>
      <c r="H25" s="126">
        <v>0</v>
      </c>
      <c r="I25" s="13">
        <f>TRUNC(ROUND($D25*$E25*$G25*(1-$H25),0),0)</f>
        <v>0</v>
      </c>
      <c r="J25" s="13">
        <f>TRUNC(ROUND($D25*$E25*$G25*$H25,0),0)</f>
        <v>0</v>
      </c>
      <c r="K25" s="13">
        <f t="shared" si="0"/>
        <v>0</v>
      </c>
      <c r="L25" s="13">
        <f t="shared" si="1"/>
        <v>0</v>
      </c>
    </row>
    <row r="26" spans="1:12" s="3" customFormat="1" ht="13.5" customHeight="1" x14ac:dyDescent="0.3">
      <c r="A26" s="6" t="s">
        <v>0</v>
      </c>
      <c r="B26" s="6"/>
      <c r="C26" s="6"/>
      <c r="D26" s="6"/>
      <c r="E26" s="6"/>
      <c r="F26" s="74"/>
      <c r="G26" s="74"/>
      <c r="H26" s="74"/>
      <c r="I26" s="14">
        <f>SUM(I8:I25)</f>
        <v>0</v>
      </c>
      <c r="J26" s="14">
        <f>SUM(J8:J25)</f>
        <v>0</v>
      </c>
      <c r="K26" s="14">
        <f t="shared" si="0"/>
        <v>0</v>
      </c>
      <c r="L26" s="14">
        <f t="shared" si="1"/>
        <v>0</v>
      </c>
    </row>
    <row r="27" spans="1:12" s="3" customFormat="1" ht="13.5" customHeight="1" x14ac:dyDescent="0.3">
      <c r="A27" s="5" t="s">
        <v>4</v>
      </c>
      <c r="B27" s="5"/>
      <c r="C27" s="28"/>
      <c r="D27" s="155" t="s">
        <v>46</v>
      </c>
      <c r="E27" s="156"/>
      <c r="F27" s="156"/>
      <c r="G27" s="156"/>
      <c r="H27" s="44"/>
      <c r="I27" s="16"/>
      <c r="J27" s="16"/>
      <c r="K27" s="16"/>
      <c r="L27" s="16"/>
    </row>
    <row r="28" spans="1:12" s="3" customFormat="1" ht="13.5" customHeight="1" x14ac:dyDescent="0.3">
      <c r="A28" s="5" t="s">
        <v>40</v>
      </c>
      <c r="B28" s="5"/>
      <c r="C28" s="28"/>
      <c r="D28" s="28"/>
      <c r="E28" s="140">
        <v>0.26600000000000001</v>
      </c>
      <c r="F28" s="141"/>
      <c r="G28" s="51"/>
      <c r="H28" s="51"/>
      <c r="I28" s="43">
        <f>TRUNC(ROUND(SUM(I8,I10,I12,I14,I16,I18:I21)*$E28,0),0)</f>
        <v>0</v>
      </c>
      <c r="J28" s="43">
        <f>TRUNC(ROUND(SUM(J8,J10,J12,J14,J16,J18:J21)*$E28,0),0)</f>
        <v>0</v>
      </c>
      <c r="K28" s="13">
        <f t="shared" ref="K28:K34" si="2">SUM($I28)</f>
        <v>0</v>
      </c>
      <c r="L28" s="13">
        <f t="shared" ref="L28:L34" si="3">SUM($J28)</f>
        <v>0</v>
      </c>
    </row>
    <row r="29" spans="1:12" s="3" customFormat="1" ht="13.5" customHeight="1" x14ac:dyDescent="0.3">
      <c r="A29" s="110" t="s">
        <v>39</v>
      </c>
      <c r="B29" s="20"/>
      <c r="C29" s="20"/>
      <c r="D29" s="20"/>
      <c r="E29" s="140">
        <v>0.16600000000000001</v>
      </c>
      <c r="F29" s="141"/>
      <c r="G29" s="51"/>
      <c r="H29" s="51"/>
      <c r="I29" s="43">
        <f>TRUNC(ROUND(SUM(I9,I11,I13,I15,I17)*$E29,0),0)</f>
        <v>0</v>
      </c>
      <c r="J29" s="43">
        <f>TRUNC(ROUND(SUM(J9,J11,J13,J15,J17)*$E29,0),0)</f>
        <v>0</v>
      </c>
      <c r="K29" s="13">
        <f t="shared" si="2"/>
        <v>0</v>
      </c>
      <c r="L29" s="13">
        <f t="shared" si="3"/>
        <v>0</v>
      </c>
    </row>
    <row r="30" spans="1:12" s="3" customFormat="1" ht="13.5" customHeight="1" x14ac:dyDescent="0.3">
      <c r="A30" s="5" t="s">
        <v>47</v>
      </c>
      <c r="B30" s="28"/>
      <c r="C30" s="28"/>
      <c r="D30" s="28"/>
      <c r="E30" s="140">
        <v>7.0999999999999994E-2</v>
      </c>
      <c r="F30" s="141"/>
      <c r="G30" s="51"/>
      <c r="H30" s="51"/>
      <c r="I30" s="43">
        <f>TRUNC(ROUND((I22+I23)*$E30,0))</f>
        <v>0</v>
      </c>
      <c r="J30" s="43">
        <f>TRUNC(ROUND((J22+J23)*$E30,0))</f>
        <v>0</v>
      </c>
      <c r="K30" s="13">
        <f t="shared" si="2"/>
        <v>0</v>
      </c>
      <c r="L30" s="13">
        <f t="shared" si="3"/>
        <v>0</v>
      </c>
    </row>
    <row r="31" spans="1:12" s="3" customFormat="1" ht="13.5" customHeight="1" x14ac:dyDescent="0.3">
      <c r="A31" s="5" t="s">
        <v>18</v>
      </c>
      <c r="B31" s="28"/>
      <c r="C31" s="28"/>
      <c r="D31" s="28"/>
      <c r="E31" s="140">
        <v>5.7000000000000002E-2</v>
      </c>
      <c r="F31" s="141"/>
      <c r="G31" s="51"/>
      <c r="H31" s="51"/>
      <c r="I31" s="43">
        <f>TRUNC(ROUND(I24*$E31,0),0)</f>
        <v>0</v>
      </c>
      <c r="J31" s="43">
        <f>TRUNC(ROUND(J24*$E31,0),0)</f>
        <v>0</v>
      </c>
      <c r="K31" s="13">
        <f t="shared" si="2"/>
        <v>0</v>
      </c>
      <c r="L31" s="13">
        <f t="shared" si="3"/>
        <v>0</v>
      </c>
    </row>
    <row r="32" spans="1:12" s="3" customFormat="1" ht="13.5" customHeight="1" x14ac:dyDescent="0.3">
      <c r="A32" s="5" t="s">
        <v>17</v>
      </c>
      <c r="B32" s="28"/>
      <c r="C32" s="28"/>
      <c r="D32" s="28"/>
      <c r="E32" s="140">
        <v>1E-3</v>
      </c>
      <c r="F32" s="141"/>
      <c r="G32" s="51"/>
      <c r="H32" s="51"/>
      <c r="I32" s="43">
        <f>IF(AND(I25&gt;0,TRUNC(ROUND(I25*$E32,0),0)=0),1,TRUNC(ROUND(I25*$E32,0),0))</f>
        <v>0</v>
      </c>
      <c r="J32" s="43">
        <f>IF(AND(J25&gt;0,TRUNC(ROUND(J25*$E32,0),0)=0),1,TRUNC(ROUND(J25*$E32,0),0))</f>
        <v>0</v>
      </c>
      <c r="K32" s="13">
        <f t="shared" si="2"/>
        <v>0</v>
      </c>
      <c r="L32" s="13">
        <f t="shared" si="3"/>
        <v>0</v>
      </c>
    </row>
    <row r="33" spans="1:12" s="3" customFormat="1" ht="13.5" customHeight="1" x14ac:dyDescent="0.3">
      <c r="A33" s="6" t="s">
        <v>1</v>
      </c>
      <c r="B33" s="6"/>
      <c r="C33" s="6"/>
      <c r="D33" s="6"/>
      <c r="E33" s="6"/>
      <c r="F33" s="6"/>
      <c r="G33" s="6"/>
      <c r="H33" s="6"/>
      <c r="I33" s="14">
        <f>SUM(I28:I32)</f>
        <v>0</v>
      </c>
      <c r="J33" s="38">
        <f>SUM(J28:J32)</f>
        <v>0</v>
      </c>
      <c r="K33" s="14">
        <f t="shared" si="2"/>
        <v>0</v>
      </c>
      <c r="L33" s="14">
        <f t="shared" si="3"/>
        <v>0</v>
      </c>
    </row>
    <row r="34" spans="1:12" s="3" customFormat="1" ht="13.5" customHeight="1" x14ac:dyDescent="0.3">
      <c r="A34" s="10" t="s">
        <v>8</v>
      </c>
      <c r="B34" s="10"/>
      <c r="C34" s="10"/>
      <c r="D34" s="10"/>
      <c r="E34" s="10"/>
      <c r="F34" s="10"/>
      <c r="G34" s="10"/>
      <c r="H34" s="10"/>
      <c r="I34" s="15">
        <f>SUM(I26,I33)</f>
        <v>0</v>
      </c>
      <c r="J34" s="15">
        <f>SUM(J26,J33)</f>
        <v>0</v>
      </c>
      <c r="K34" s="15">
        <f t="shared" si="2"/>
        <v>0</v>
      </c>
      <c r="L34" s="15">
        <f t="shared" si="3"/>
        <v>0</v>
      </c>
    </row>
    <row r="35" spans="1:12" s="3" customFormat="1" ht="13.5" customHeight="1" x14ac:dyDescent="0.3">
      <c r="A35" s="5"/>
      <c r="B35" s="5"/>
      <c r="C35" s="5"/>
      <c r="D35" s="5"/>
      <c r="E35" s="5"/>
      <c r="F35" s="5"/>
      <c r="G35" s="5"/>
      <c r="H35" s="5"/>
      <c r="I35" s="16"/>
      <c r="J35" s="16"/>
      <c r="K35" s="16"/>
      <c r="L35" s="16"/>
    </row>
    <row r="36" spans="1:12" s="3" customFormat="1" ht="13.5" customHeight="1" x14ac:dyDescent="0.3">
      <c r="A36" s="5" t="s">
        <v>22</v>
      </c>
      <c r="B36" s="5"/>
      <c r="C36" s="5"/>
      <c r="D36" s="5"/>
      <c r="E36" s="5"/>
      <c r="F36" s="5"/>
      <c r="G36" s="5"/>
      <c r="H36" s="5"/>
      <c r="I36" s="100"/>
      <c r="J36" s="100"/>
      <c r="K36" s="13">
        <f t="shared" ref="K36:K39" si="4">SUM($I36)</f>
        <v>0</v>
      </c>
      <c r="L36" s="13">
        <f t="shared" ref="L36:L39" si="5">SUM($J36)</f>
        <v>0</v>
      </c>
    </row>
    <row r="37" spans="1:12" s="3" customFormat="1" ht="13.5" customHeight="1" x14ac:dyDescent="0.3">
      <c r="A37" s="5" t="s">
        <v>21</v>
      </c>
      <c r="B37" s="10"/>
      <c r="C37" s="10"/>
      <c r="D37" s="10"/>
      <c r="E37" s="10"/>
      <c r="F37" s="10"/>
      <c r="G37" s="10"/>
      <c r="H37" s="10"/>
      <c r="I37" s="100"/>
      <c r="J37" s="100"/>
      <c r="K37" s="13">
        <f t="shared" si="4"/>
        <v>0</v>
      </c>
      <c r="L37" s="13">
        <f t="shared" si="5"/>
        <v>0</v>
      </c>
    </row>
    <row r="38" spans="1:12" s="3" customFormat="1" ht="13.5" customHeight="1" x14ac:dyDescent="0.3">
      <c r="A38" s="133" t="s">
        <v>44</v>
      </c>
      <c r="B38" s="133"/>
      <c r="C38" s="133"/>
      <c r="D38" s="133"/>
      <c r="E38" s="133"/>
      <c r="F38" s="133"/>
      <c r="G38" s="133"/>
      <c r="H38" s="133"/>
      <c r="I38" s="100"/>
      <c r="J38" s="100"/>
      <c r="K38" s="13">
        <f t="shared" si="4"/>
        <v>0</v>
      </c>
      <c r="L38" s="13">
        <f t="shared" si="5"/>
        <v>0</v>
      </c>
    </row>
    <row r="39" spans="1:12" s="3" customFormat="1" ht="13.5" customHeight="1" x14ac:dyDescent="0.3">
      <c r="A39" s="133" t="s">
        <v>24</v>
      </c>
      <c r="B39" s="133"/>
      <c r="C39" s="5"/>
      <c r="D39" s="5"/>
      <c r="E39" s="5"/>
      <c r="F39" s="5"/>
      <c r="G39" s="5"/>
      <c r="H39" s="5"/>
      <c r="I39" s="100"/>
      <c r="J39" s="100"/>
      <c r="K39" s="13">
        <f t="shared" si="4"/>
        <v>0</v>
      </c>
      <c r="L39" s="13">
        <f t="shared" si="5"/>
        <v>0</v>
      </c>
    </row>
    <row r="40" spans="1:12" s="3" customFormat="1" ht="13.5" customHeight="1" x14ac:dyDescent="0.3">
      <c r="A40" s="133" t="s">
        <v>42</v>
      </c>
      <c r="B40" s="133"/>
      <c r="C40" s="133"/>
      <c r="D40" s="133"/>
      <c r="E40" s="133"/>
      <c r="F40" s="133"/>
      <c r="G40" s="133"/>
      <c r="H40" s="133"/>
      <c r="I40" s="16"/>
      <c r="J40" s="16"/>
      <c r="K40" s="16"/>
      <c r="L40" s="16"/>
    </row>
    <row r="41" spans="1:12" s="3" customFormat="1" ht="13.5" customHeight="1" x14ac:dyDescent="0.3">
      <c r="A41" s="142"/>
      <c r="B41" s="142"/>
      <c r="C41" s="142"/>
      <c r="D41" s="142"/>
      <c r="E41" s="142"/>
      <c r="F41" s="142"/>
      <c r="G41" s="142"/>
      <c r="H41" s="142"/>
      <c r="I41" s="100"/>
      <c r="J41" s="100"/>
      <c r="K41" s="13">
        <f t="shared" ref="K41:K47" si="6">SUM($I41)</f>
        <v>0</v>
      </c>
      <c r="L41" s="13">
        <f t="shared" ref="L41:L47" si="7">SUM($J41)</f>
        <v>0</v>
      </c>
    </row>
    <row r="42" spans="1:12" s="3" customFormat="1" ht="13.5" customHeight="1" x14ac:dyDescent="0.3">
      <c r="A42" s="142"/>
      <c r="B42" s="142"/>
      <c r="C42" s="142"/>
      <c r="D42" s="142"/>
      <c r="E42" s="142"/>
      <c r="F42" s="142"/>
      <c r="G42" s="142"/>
      <c r="H42" s="142"/>
      <c r="I42" s="100"/>
      <c r="J42" s="100"/>
      <c r="K42" s="13">
        <f t="shared" si="6"/>
        <v>0</v>
      </c>
      <c r="L42" s="13">
        <f t="shared" si="7"/>
        <v>0</v>
      </c>
    </row>
    <row r="43" spans="1:12" s="3" customFormat="1" ht="13.5" customHeight="1" x14ac:dyDescent="0.3">
      <c r="A43" s="142"/>
      <c r="B43" s="142"/>
      <c r="C43" s="142"/>
      <c r="D43" s="142"/>
      <c r="E43" s="142"/>
      <c r="F43" s="142"/>
      <c r="G43" s="142"/>
      <c r="H43" s="142"/>
      <c r="I43" s="100"/>
      <c r="J43" s="100"/>
      <c r="K43" s="13">
        <f t="shared" si="6"/>
        <v>0</v>
      </c>
      <c r="L43" s="13">
        <f t="shared" si="7"/>
        <v>0</v>
      </c>
    </row>
    <row r="44" spans="1:12" s="3" customFormat="1" ht="13.5" customHeight="1" x14ac:dyDescent="0.3">
      <c r="A44" s="142"/>
      <c r="B44" s="142"/>
      <c r="C44" s="142"/>
      <c r="D44" s="142"/>
      <c r="E44" s="142"/>
      <c r="F44" s="142"/>
      <c r="G44" s="142"/>
      <c r="H44" s="142"/>
      <c r="I44" s="100"/>
      <c r="J44" s="100"/>
      <c r="K44" s="13">
        <f t="shared" si="6"/>
        <v>0</v>
      </c>
      <c r="L44" s="13">
        <f t="shared" si="7"/>
        <v>0</v>
      </c>
    </row>
    <row r="45" spans="1:12" s="3" customFormat="1" ht="13.5" customHeight="1" x14ac:dyDescent="0.3">
      <c r="A45" s="142"/>
      <c r="B45" s="142"/>
      <c r="C45" s="142"/>
      <c r="D45" s="142"/>
      <c r="E45" s="142"/>
      <c r="F45" s="142"/>
      <c r="G45" s="142"/>
      <c r="H45" s="142"/>
      <c r="I45" s="100"/>
      <c r="J45" s="100"/>
      <c r="K45" s="13">
        <f t="shared" si="6"/>
        <v>0</v>
      </c>
      <c r="L45" s="13">
        <f t="shared" si="7"/>
        <v>0</v>
      </c>
    </row>
    <row r="46" spans="1:12" s="3" customFormat="1" ht="13.5" customHeight="1" x14ac:dyDescent="0.3">
      <c r="A46" s="142"/>
      <c r="B46" s="142"/>
      <c r="C46" s="142"/>
      <c r="D46" s="142"/>
      <c r="E46" s="142"/>
      <c r="F46" s="142"/>
      <c r="G46" s="142"/>
      <c r="H46" s="142"/>
      <c r="I46" s="100"/>
      <c r="J46" s="100"/>
      <c r="K46" s="13">
        <f t="shared" si="6"/>
        <v>0</v>
      </c>
      <c r="L46" s="13">
        <f t="shared" si="7"/>
        <v>0</v>
      </c>
    </row>
    <row r="47" spans="1:12" s="4" customFormat="1" ht="13.5" customHeight="1" x14ac:dyDescent="0.35">
      <c r="A47" s="10" t="s">
        <v>23</v>
      </c>
      <c r="B47" s="5"/>
      <c r="C47" s="5"/>
      <c r="D47" s="5"/>
      <c r="E47" s="5"/>
      <c r="F47" s="5"/>
      <c r="G47" s="5"/>
      <c r="H47" s="5"/>
      <c r="I47" s="15">
        <f>TRUNC(ROUND(SUM(I41:I46),0),0)</f>
        <v>0</v>
      </c>
      <c r="J47" s="15">
        <f>TRUNC(ROUND(SUM(J41:J46),0),0)</f>
        <v>0</v>
      </c>
      <c r="K47" s="15">
        <f t="shared" si="6"/>
        <v>0</v>
      </c>
      <c r="L47" s="15">
        <f t="shared" si="7"/>
        <v>0</v>
      </c>
    </row>
    <row r="48" spans="1:12" s="2" customFormat="1" ht="13.5" customHeight="1" x14ac:dyDescent="0.3">
      <c r="A48" s="10"/>
      <c r="B48" s="5"/>
      <c r="C48" s="5"/>
      <c r="D48" s="5"/>
      <c r="E48" s="5"/>
      <c r="F48" s="5"/>
      <c r="G48" s="5"/>
      <c r="H48" s="5"/>
      <c r="I48" s="22"/>
      <c r="J48" s="22"/>
      <c r="K48" s="22"/>
      <c r="L48" s="22"/>
    </row>
    <row r="49" spans="1:13" s="2" customFormat="1" ht="13.5" customHeight="1" x14ac:dyDescent="0.3">
      <c r="A49" s="134" t="s">
        <v>35</v>
      </c>
      <c r="B49" s="134"/>
      <c r="C49" s="134"/>
      <c r="D49" s="134"/>
      <c r="E49" s="134"/>
      <c r="F49" s="134"/>
      <c r="G49" s="134"/>
      <c r="H49" s="134"/>
      <c r="I49" s="14">
        <f>SUM(I34,I36:I39,I47)</f>
        <v>0</v>
      </c>
      <c r="J49" s="14">
        <f>SUM(J34,J36:J39,J47)</f>
        <v>0</v>
      </c>
      <c r="K49" s="14">
        <f>SUM($I49)</f>
        <v>0</v>
      </c>
      <c r="L49" s="14">
        <f>SUM($J49)</f>
        <v>0</v>
      </c>
    </row>
    <row r="50" spans="1:13" s="2" customFormat="1" ht="13.5" customHeight="1" x14ac:dyDescent="0.3">
      <c r="A50" s="8" t="s">
        <v>7</v>
      </c>
      <c r="B50" s="8"/>
      <c r="C50" s="8"/>
      <c r="D50" s="138">
        <v>0</v>
      </c>
      <c r="E50" s="139"/>
      <c r="F50" s="21"/>
      <c r="G50" s="8"/>
      <c r="H50" s="8"/>
      <c r="I50" s="37">
        <f>TRUNC(ROUND(I49*$D$50,0),0)</f>
        <v>0</v>
      </c>
      <c r="J50" s="37"/>
      <c r="K50" s="15">
        <f>SUM($I50)</f>
        <v>0</v>
      </c>
      <c r="L50" s="15"/>
    </row>
    <row r="51" spans="1:13" s="2" customFormat="1" ht="13.5" customHeight="1" x14ac:dyDescent="0.3">
      <c r="A51" s="8" t="s">
        <v>50</v>
      </c>
      <c r="B51" s="8"/>
      <c r="C51" s="8"/>
      <c r="D51" s="138">
        <v>0</v>
      </c>
      <c r="E51" s="139"/>
      <c r="F51" s="21"/>
      <c r="G51" s="8"/>
      <c r="H51" s="8"/>
      <c r="I51" s="37"/>
      <c r="J51" s="37">
        <f>TRUNC(ROUND(I49*$D$51,0),0)</f>
        <v>0</v>
      </c>
      <c r="K51" s="15"/>
      <c r="L51" s="15">
        <f>SUM($J51)</f>
        <v>0</v>
      </c>
    </row>
    <row r="52" spans="1:13" s="2" customFormat="1" ht="13.5" customHeight="1" x14ac:dyDescent="0.3">
      <c r="A52" s="8" t="s">
        <v>51</v>
      </c>
      <c r="B52" s="8"/>
      <c r="C52" s="8"/>
      <c r="D52" s="138">
        <f>IF(ISBLANK($B$3),0,
IF($L$49&lt;1,0,
IF($K$3=#REF!,IF($B$3&gt;=#REF!,#REF!,IF($B$3&gt;=#REF!,#REF!,#REF!)),
IF($K$3=#REF!,IF($B$3&gt;=#REF!,#REF!,IF($B$3&gt;=#REF!,#REF!,#REF!)),
IF($K$3=#REF!,IF($B$3&gt;=#REF!,#REF!,IF($B$3&gt;=#REF!,#REF!,#REF!)),
IF($K$3=#REF!,IF($B$3&gt;=#REF!,#REF!,IF($B$3&gt;=#REF!,#REF!,#REF!)),#REF!))))))</f>
        <v>0</v>
      </c>
      <c r="E52" s="139"/>
      <c r="F52" s="21"/>
      <c r="G52" s="8"/>
      <c r="H52" s="8"/>
      <c r="I52" s="37"/>
      <c r="J52" s="37">
        <f>TRUNC(ROUND(J49*$D$52,0),0)</f>
        <v>0</v>
      </c>
      <c r="K52" s="15"/>
      <c r="L52" s="15">
        <f>SUM($J52)</f>
        <v>0</v>
      </c>
    </row>
    <row r="53" spans="1:13" s="2" customFormat="1" ht="12.75" customHeight="1" x14ac:dyDescent="0.3">
      <c r="A53" s="30" t="s">
        <v>34</v>
      </c>
      <c r="B53" s="8"/>
      <c r="C53" s="8"/>
      <c r="D53" s="35"/>
      <c r="E53" s="21"/>
      <c r="F53" s="21"/>
      <c r="G53" s="8"/>
      <c r="H53" s="8"/>
      <c r="I53" s="38">
        <f>TRUNC(ROUND(T116,0),0)</f>
        <v>0</v>
      </c>
      <c r="J53" s="38"/>
      <c r="K53" s="14">
        <f t="shared" ref="K53:K54" si="8">SUM($I53)</f>
        <v>0</v>
      </c>
      <c r="L53" s="14"/>
    </row>
    <row r="54" spans="1:13" s="11" customFormat="1" ht="13.5" customHeight="1" x14ac:dyDescent="0.3">
      <c r="A54" s="8" t="s">
        <v>25</v>
      </c>
      <c r="B54" s="8"/>
      <c r="C54" s="8"/>
      <c r="D54" s="138">
        <f>IF(OR(ISBLANK($B$3),$K$53&lt;1),0,$D$50)</f>
        <v>0</v>
      </c>
      <c r="E54" s="139"/>
      <c r="F54" s="8"/>
      <c r="G54" s="8"/>
      <c r="H54" s="8"/>
      <c r="I54" s="37">
        <f>TRUNC(ROUND(I53*$D$54,0),0)</f>
        <v>0</v>
      </c>
      <c r="J54" s="37"/>
      <c r="K54" s="15">
        <f t="shared" si="8"/>
        <v>0</v>
      </c>
      <c r="L54" s="15"/>
      <c r="M54" s="11" t="s">
        <v>26</v>
      </c>
    </row>
    <row r="55" spans="1:13" s="3" customFormat="1" ht="21.9" customHeight="1" x14ac:dyDescent="0.3">
      <c r="A55" s="137" t="s">
        <v>31</v>
      </c>
      <c r="B55" s="137"/>
      <c r="C55" s="137"/>
      <c r="D55" s="137"/>
      <c r="E55" s="137"/>
      <c r="F55" s="137"/>
      <c r="G55" s="137"/>
      <c r="H55" s="137"/>
      <c r="I55" s="29"/>
      <c r="J55" s="29"/>
      <c r="K55" s="22"/>
      <c r="L55" s="22"/>
    </row>
    <row r="56" spans="1:13" s="3" customFormat="1" ht="13.5" customHeight="1" x14ac:dyDescent="0.3">
      <c r="A56" s="110" t="s">
        <v>52</v>
      </c>
      <c r="B56" s="135" t="s">
        <v>20</v>
      </c>
      <c r="C56" s="136"/>
      <c r="D56" s="136"/>
      <c r="E56" s="101">
        <v>18</v>
      </c>
      <c r="F56" s="135" t="s">
        <v>45</v>
      </c>
      <c r="G56" s="136"/>
      <c r="H56" s="127">
        <v>551</v>
      </c>
      <c r="I56" s="13">
        <f>TRUNC(ROUND($E56*$H56*($D22+$D23),0),0)</f>
        <v>0</v>
      </c>
      <c r="J56" s="13"/>
      <c r="K56" s="13">
        <f t="shared" ref="K56:K67" si="9">SUM($I56)</f>
        <v>0</v>
      </c>
      <c r="L56" s="13">
        <f t="shared" ref="L56:L67" si="10">SUM($J56)</f>
        <v>0</v>
      </c>
    </row>
    <row r="57" spans="1:13" s="3" customFormat="1" ht="13.5" customHeight="1" x14ac:dyDescent="0.3">
      <c r="A57" s="133" t="s">
        <v>53</v>
      </c>
      <c r="B57" s="133"/>
      <c r="C57" s="133"/>
      <c r="D57" s="133"/>
      <c r="E57" s="133"/>
      <c r="F57" s="133"/>
      <c r="G57" s="133"/>
      <c r="H57" s="133"/>
      <c r="I57" s="100"/>
      <c r="J57" s="100"/>
      <c r="K57" s="13">
        <f t="shared" si="9"/>
        <v>0</v>
      </c>
      <c r="L57" s="13">
        <f t="shared" si="10"/>
        <v>0</v>
      </c>
    </row>
    <row r="58" spans="1:13" s="3" customFormat="1" ht="13.5" customHeight="1" x14ac:dyDescent="0.3">
      <c r="A58" s="133" t="s">
        <v>62</v>
      </c>
      <c r="B58" s="133"/>
      <c r="C58" s="133"/>
      <c r="D58" s="133"/>
      <c r="E58" s="133"/>
      <c r="F58" s="133"/>
      <c r="G58" s="133"/>
      <c r="H58" s="133"/>
      <c r="I58" s="100"/>
      <c r="J58" s="100"/>
      <c r="K58" s="13">
        <f t="shared" si="9"/>
        <v>0</v>
      </c>
      <c r="L58" s="13">
        <f t="shared" si="10"/>
        <v>0</v>
      </c>
    </row>
    <row r="59" spans="1:13" s="3" customFormat="1" ht="13.5" customHeight="1" x14ac:dyDescent="0.3">
      <c r="A59" s="133" t="s">
        <v>63</v>
      </c>
      <c r="B59" s="133"/>
      <c r="C59" s="133"/>
      <c r="D59" s="133"/>
      <c r="E59" s="133"/>
      <c r="F59" s="133"/>
      <c r="G59" s="133"/>
      <c r="H59" s="133"/>
      <c r="I59" s="100"/>
      <c r="J59" s="100"/>
      <c r="K59" s="13">
        <f t="shared" si="9"/>
        <v>0</v>
      </c>
      <c r="L59" s="13">
        <f t="shared" si="10"/>
        <v>0</v>
      </c>
    </row>
    <row r="60" spans="1:13" s="3" customFormat="1" ht="13.5" customHeight="1" x14ac:dyDescent="0.3">
      <c r="A60" s="133" t="s">
        <v>66</v>
      </c>
      <c r="B60" s="133"/>
      <c r="C60" s="133"/>
      <c r="D60" s="133"/>
      <c r="E60" s="133"/>
      <c r="F60" s="133"/>
      <c r="G60" s="133"/>
      <c r="H60" s="133"/>
      <c r="I60" s="100"/>
      <c r="J60" s="100"/>
      <c r="K60" s="13">
        <f t="shared" si="9"/>
        <v>0</v>
      </c>
      <c r="L60" s="13">
        <f t="shared" si="10"/>
        <v>0</v>
      </c>
    </row>
    <row r="61" spans="1:13" s="3" customFormat="1" ht="13.5" customHeight="1" x14ac:dyDescent="0.3">
      <c r="A61" s="133" t="s">
        <v>64</v>
      </c>
      <c r="B61" s="133"/>
      <c r="C61" s="133"/>
      <c r="D61" s="133"/>
      <c r="E61" s="133"/>
      <c r="F61" s="133"/>
      <c r="G61" s="133"/>
      <c r="H61" s="133"/>
      <c r="I61" s="100"/>
      <c r="J61" s="100"/>
      <c r="K61" s="13">
        <f t="shared" si="9"/>
        <v>0</v>
      </c>
      <c r="L61" s="13">
        <f t="shared" si="10"/>
        <v>0</v>
      </c>
    </row>
    <row r="62" spans="1:13" s="3" customFormat="1" ht="13.5" customHeight="1" x14ac:dyDescent="0.3">
      <c r="A62" s="110" t="s">
        <v>79</v>
      </c>
      <c r="B62" s="110" t="s">
        <v>80</v>
      </c>
      <c r="C62" s="129"/>
      <c r="D62" s="130"/>
      <c r="E62" s="130"/>
      <c r="F62" s="130"/>
      <c r="G62" s="130"/>
      <c r="H62" s="131"/>
      <c r="I62" s="100"/>
      <c r="J62" s="100"/>
      <c r="K62" s="13">
        <f t="shared" si="9"/>
        <v>0</v>
      </c>
      <c r="L62" s="13">
        <f t="shared" si="10"/>
        <v>0</v>
      </c>
    </row>
    <row r="63" spans="1:13" s="3" customFormat="1" ht="13.5" customHeight="1" x14ac:dyDescent="0.3">
      <c r="A63" s="110" t="s">
        <v>81</v>
      </c>
      <c r="B63" s="110" t="s">
        <v>80</v>
      </c>
      <c r="C63" s="129"/>
      <c r="D63" s="130"/>
      <c r="E63" s="130"/>
      <c r="F63" s="130"/>
      <c r="G63" s="130"/>
      <c r="H63" s="131"/>
      <c r="I63" s="100"/>
      <c r="J63" s="100"/>
      <c r="K63" s="13">
        <f t="shared" si="9"/>
        <v>0</v>
      </c>
      <c r="L63" s="13">
        <f t="shared" si="10"/>
        <v>0</v>
      </c>
    </row>
    <row r="64" spans="1:13" s="3" customFormat="1" ht="13.5" customHeight="1" x14ac:dyDescent="0.3">
      <c r="A64" s="110" t="s">
        <v>82</v>
      </c>
      <c r="B64" s="110" t="s">
        <v>80</v>
      </c>
      <c r="C64" s="129"/>
      <c r="D64" s="130"/>
      <c r="E64" s="130"/>
      <c r="F64" s="130"/>
      <c r="G64" s="130"/>
      <c r="H64" s="131"/>
      <c r="I64" s="100"/>
      <c r="J64" s="100"/>
      <c r="K64" s="13">
        <f t="shared" si="9"/>
        <v>0</v>
      </c>
      <c r="L64" s="13">
        <f t="shared" si="10"/>
        <v>0</v>
      </c>
    </row>
    <row r="65" spans="1:12" s="3" customFormat="1" ht="13.5" customHeight="1" x14ac:dyDescent="0.3">
      <c r="A65" s="110" t="s">
        <v>83</v>
      </c>
      <c r="B65" s="110" t="s">
        <v>80</v>
      </c>
      <c r="C65" s="129"/>
      <c r="D65" s="130"/>
      <c r="E65" s="130"/>
      <c r="F65" s="130"/>
      <c r="G65" s="130"/>
      <c r="H65" s="131"/>
      <c r="I65" s="100"/>
      <c r="J65" s="100"/>
      <c r="K65" s="13">
        <f t="shared" si="9"/>
        <v>0</v>
      </c>
      <c r="L65" s="13">
        <f t="shared" si="10"/>
        <v>0</v>
      </c>
    </row>
    <row r="66" spans="1:12" s="3" customFormat="1" x14ac:dyDescent="0.3">
      <c r="A66" s="7" t="s">
        <v>5</v>
      </c>
      <c r="B66" s="7"/>
      <c r="C66" s="7"/>
      <c r="D66" s="7"/>
      <c r="E66" s="7"/>
      <c r="F66" s="7"/>
      <c r="G66" s="7"/>
      <c r="H66" s="7"/>
      <c r="I66" s="15">
        <f>TRUNC(ROUND(SUM(I34,I36:I39,I47,I56:I65),0),0)</f>
        <v>0</v>
      </c>
      <c r="J66" s="15">
        <f>TRUNC(ROUND(SUM(J34,J36:J39,J47,J56:J65),0),0)</f>
        <v>0</v>
      </c>
      <c r="K66" s="15">
        <f t="shared" si="9"/>
        <v>0</v>
      </c>
      <c r="L66" s="15">
        <f t="shared" si="10"/>
        <v>0</v>
      </c>
    </row>
    <row r="67" spans="1:12" s="3" customFormat="1" ht="12.75" customHeight="1" x14ac:dyDescent="0.3">
      <c r="A67" s="10" t="s">
        <v>6</v>
      </c>
      <c r="B67" s="10"/>
      <c r="C67" s="10"/>
      <c r="D67" s="10"/>
      <c r="E67" s="10"/>
      <c r="F67" s="10"/>
      <c r="G67" s="10"/>
      <c r="H67" s="10"/>
      <c r="I67" s="12">
        <f>SUM(I50,I54,I66)</f>
        <v>0</v>
      </c>
      <c r="J67" s="12">
        <f>SUM(J51,J52,J66)</f>
        <v>0</v>
      </c>
      <c r="K67" s="12">
        <f t="shared" si="9"/>
        <v>0</v>
      </c>
      <c r="L67" s="12">
        <f t="shared" si="10"/>
        <v>0</v>
      </c>
    </row>
    <row r="68" spans="1:12" s="3" customFormat="1" ht="12.75" customHeight="1" x14ac:dyDescent="0.3">
      <c r="A68" s="5"/>
      <c r="B68" s="5"/>
      <c r="C68" s="5"/>
      <c r="D68" s="5"/>
      <c r="E68" s="5"/>
      <c r="F68" s="5"/>
      <c r="G68" s="5"/>
      <c r="H68" s="5"/>
      <c r="I68" s="13"/>
      <c r="J68" s="13"/>
      <c r="K68" s="9"/>
    </row>
    <row r="69" spans="1:12" s="3" customFormat="1" x14ac:dyDescent="0.3">
      <c r="I69" s="52"/>
      <c r="J69" s="52"/>
      <c r="K69" s="52"/>
    </row>
    <row r="70" spans="1:12" s="3" customFormat="1" x14ac:dyDescent="0.3">
      <c r="I70" s="54"/>
      <c r="J70" s="54"/>
      <c r="K70" s="54"/>
    </row>
    <row r="71" spans="1:12" s="3" customFormat="1" x14ac:dyDescent="0.3">
      <c r="G71" s="66"/>
      <c r="I71" s="52"/>
      <c r="J71" s="52"/>
      <c r="K71" s="52"/>
    </row>
    <row r="72" spans="1:12" s="3" customFormat="1" x14ac:dyDescent="0.3">
      <c r="G72" s="66"/>
      <c r="I72" s="52"/>
      <c r="J72" s="52"/>
      <c r="K72" s="52"/>
    </row>
    <row r="73" spans="1:12" s="3" customFormat="1" x14ac:dyDescent="0.3">
      <c r="G73" s="66"/>
      <c r="I73" s="52"/>
      <c r="J73" s="52"/>
      <c r="K73" s="52"/>
    </row>
    <row r="74" spans="1:12" s="3" customFormat="1" ht="12.9" x14ac:dyDescent="0.35">
      <c r="A74" s="132"/>
      <c r="B74" s="132"/>
      <c r="C74" s="132"/>
      <c r="G74" s="55"/>
      <c r="I74" s="64"/>
      <c r="J74" s="64"/>
      <c r="K74" s="64"/>
    </row>
    <row r="75" spans="1:12" s="3" customFormat="1" x14ac:dyDescent="0.3">
      <c r="A75" s="2"/>
      <c r="I75" s="65"/>
      <c r="J75" s="65"/>
      <c r="K75" s="65"/>
    </row>
    <row r="76" spans="1:12" s="3" customFormat="1" x14ac:dyDescent="0.3">
      <c r="I76" s="52"/>
      <c r="J76" s="52"/>
      <c r="K76" s="52"/>
    </row>
    <row r="77" spans="1:12" s="3" customFormat="1" x14ac:dyDescent="0.3">
      <c r="I77" s="52"/>
      <c r="J77" s="52"/>
      <c r="K77" s="52"/>
    </row>
    <row r="78" spans="1:12" s="3" customFormat="1" x14ac:dyDescent="0.3">
      <c r="I78" s="52"/>
      <c r="J78" s="52"/>
      <c r="K78" s="52"/>
    </row>
    <row r="79" spans="1:12" s="3" customFormat="1" x14ac:dyDescent="0.3">
      <c r="I79" s="52"/>
      <c r="J79" s="52"/>
      <c r="K79" s="52"/>
    </row>
    <row r="80" spans="1:12" s="3" customFormat="1" x14ac:dyDescent="0.3">
      <c r="I80" s="52"/>
      <c r="J80" s="52"/>
      <c r="K80" s="52"/>
    </row>
    <row r="81" spans="9:11" s="3" customFormat="1" x14ac:dyDescent="0.3">
      <c r="I81" s="52"/>
      <c r="J81" s="52"/>
      <c r="K81" s="52"/>
    </row>
    <row r="82" spans="9:11" s="3" customFormat="1" x14ac:dyDescent="0.3">
      <c r="I82" s="52"/>
      <c r="J82" s="52"/>
      <c r="K82" s="52"/>
    </row>
    <row r="83" spans="9:11" s="3" customFormat="1" x14ac:dyDescent="0.3">
      <c r="I83" s="52"/>
      <c r="J83" s="52"/>
      <c r="K83" s="52"/>
    </row>
    <row r="84" spans="9:11" s="3" customFormat="1" x14ac:dyDescent="0.3">
      <c r="I84" s="52"/>
      <c r="J84" s="52"/>
      <c r="K84" s="52"/>
    </row>
    <row r="85" spans="9:11" s="3" customFormat="1" x14ac:dyDescent="0.3">
      <c r="I85" s="52"/>
      <c r="J85" s="52"/>
      <c r="K85" s="52"/>
    </row>
    <row r="86" spans="9:11" s="3" customFormat="1" x14ac:dyDescent="0.3">
      <c r="I86" s="52"/>
      <c r="J86" s="52"/>
      <c r="K86" s="52"/>
    </row>
    <row r="87" spans="9:11" s="3" customFormat="1" x14ac:dyDescent="0.3">
      <c r="I87" s="52"/>
      <c r="J87" s="52"/>
      <c r="K87" s="52"/>
    </row>
    <row r="88" spans="9:11" s="3" customFormat="1" x14ac:dyDescent="0.3">
      <c r="I88" s="52"/>
      <c r="J88" s="52"/>
      <c r="K88" s="52"/>
    </row>
    <row r="89" spans="9:11" s="3" customFormat="1" x14ac:dyDescent="0.3">
      <c r="I89" s="52"/>
      <c r="J89" s="52"/>
      <c r="K89" s="52"/>
    </row>
    <row r="90" spans="9:11" s="3" customFormat="1" x14ac:dyDescent="0.3">
      <c r="K90" s="53"/>
    </row>
    <row r="91" spans="9:11" s="3" customFormat="1" x14ac:dyDescent="0.3">
      <c r="K91" s="53"/>
    </row>
    <row r="92" spans="9:11" s="3" customFormat="1" x14ac:dyDescent="0.3">
      <c r="K92" s="53"/>
    </row>
    <row r="93" spans="9:11" s="3" customFormat="1" x14ac:dyDescent="0.3">
      <c r="K93" s="53"/>
    </row>
    <row r="94" spans="9:11" s="3" customFormat="1" x14ac:dyDescent="0.3">
      <c r="K94" s="53"/>
    </row>
    <row r="95" spans="9:11" s="3" customFormat="1" x14ac:dyDescent="0.3">
      <c r="K95" s="53"/>
    </row>
    <row r="96" spans="9:11" s="3" customFormat="1" x14ac:dyDescent="0.3">
      <c r="K96" s="53"/>
    </row>
    <row r="97" spans="11:252" s="3" customFormat="1" x14ac:dyDescent="0.3">
      <c r="K97" s="53"/>
    </row>
    <row r="98" spans="11:252" s="3" customFormat="1" x14ac:dyDescent="0.3">
      <c r="K98" s="53"/>
    </row>
    <row r="99" spans="11:252" s="3" customFormat="1" x14ac:dyDescent="0.3">
      <c r="K99" s="53"/>
    </row>
    <row r="100" spans="11:252" s="3" customFormat="1" x14ac:dyDescent="0.3">
      <c r="K100" s="53"/>
    </row>
    <row r="101" spans="11:252" s="3" customFormat="1" x14ac:dyDescent="0.3">
      <c r="K101" s="53"/>
    </row>
    <row r="102" spans="11:252" s="3" customFormat="1" x14ac:dyDescent="0.3">
      <c r="K102" s="53"/>
    </row>
    <row r="103" spans="11:252" s="3" customFormat="1" x14ac:dyDescent="0.3">
      <c r="K103" s="53"/>
    </row>
    <row r="104" spans="11:252" s="3" customFormat="1" x14ac:dyDescent="0.3">
      <c r="K104" s="53"/>
    </row>
    <row r="105" spans="11:252" s="3" customFormat="1" x14ac:dyDescent="0.3">
      <c r="K105" s="53"/>
    </row>
    <row r="106" spans="11:252" s="3" customFormat="1" x14ac:dyDescent="0.3">
      <c r="K106" s="53"/>
    </row>
    <row r="107" spans="11:252" s="3" customFormat="1" x14ac:dyDescent="0.3">
      <c r="K107" s="53"/>
    </row>
    <row r="108" spans="11:252" s="3" customFormat="1" x14ac:dyDescent="0.3">
      <c r="K108" s="53"/>
    </row>
    <row r="109" spans="11:252" s="3" customFormat="1" x14ac:dyDescent="0.3">
      <c r="K109" s="53"/>
      <c r="T109" s="3" t="s">
        <v>60</v>
      </c>
    </row>
    <row r="110" spans="11:252" s="3" customFormat="1" x14ac:dyDescent="0.3">
      <c r="K110" s="53"/>
      <c r="T110" s="128" t="str">
        <f>I6</f>
        <v>Year 1</v>
      </c>
      <c r="U110" s="128"/>
      <c r="V110" s="128" t="str">
        <f>IF(M6=0,"N/A",K6)</f>
        <v>N/A</v>
      </c>
      <c r="W110" s="128"/>
      <c r="X110" s="128" t="e">
        <f>IF(#REF!=0,"N/A",M6)</f>
        <v>#REF!</v>
      </c>
      <c r="Y110" s="128"/>
      <c r="Z110" s="128" t="e">
        <f>IF(#REF!=0,"N/A",#REF!)</f>
        <v>#REF!</v>
      </c>
      <c r="AA110" s="128"/>
      <c r="AB110" s="128" t="str">
        <f>IF(O6=0,"N/A",#REF!)</f>
        <v>N/A</v>
      </c>
      <c r="AC110" s="128"/>
      <c r="AD110" s="103"/>
      <c r="AE110" s="103"/>
    </row>
    <row r="111" spans="11:252" s="3" customFormat="1" x14ac:dyDescent="0.3">
      <c r="K111" s="53"/>
      <c r="S111" s="3" t="s">
        <v>59</v>
      </c>
      <c r="T111" s="81" t="str">
        <f>I7</f>
        <v>Sponsor</v>
      </c>
      <c r="U111" s="81" t="str">
        <f>J7</f>
        <v>UA</v>
      </c>
      <c r="V111" s="81" t="str">
        <f>IF(M7=0,"N/A",K7)</f>
        <v>N/A</v>
      </c>
      <c r="W111" s="81" t="e">
        <f>IF(#REF!=0,"N/A",L7)</f>
        <v>#REF!</v>
      </c>
      <c r="X111" s="81" t="e">
        <f>IF(#REF!=0,"N/A",M7)</f>
        <v>#REF!</v>
      </c>
      <c r="Y111" s="81" t="e">
        <f>IF(#REF!=0,"N/A",#REF!)</f>
        <v>#REF!</v>
      </c>
      <c r="Z111" s="81" t="e">
        <f>IF(#REF!=0,"N/A",#REF!)</f>
        <v>#REF!</v>
      </c>
      <c r="AA111" s="81" t="str">
        <f>IF(N7=0,"N/A",#REF!)</f>
        <v>N/A</v>
      </c>
      <c r="AB111" s="81" t="str">
        <f>IF(O7=0,"N/A",#REF!)</f>
        <v>N/A</v>
      </c>
      <c r="AC111" s="81" t="str">
        <f>IF(P7=0,"N/A",N7)</f>
        <v>N/A</v>
      </c>
      <c r="AD111" s="81"/>
      <c r="AE111" s="81"/>
      <c r="IR111" s="52"/>
    </row>
    <row r="112" spans="11:252" s="3" customFormat="1" x14ac:dyDescent="0.3">
      <c r="K112" s="53"/>
      <c r="S112" s="3" t="str">
        <f>IF(C62=0,"None",C62)</f>
        <v>None</v>
      </c>
      <c r="T112" s="80">
        <f t="shared" ref="T112:U115" si="11">(IF(OR(I62=0,I62=""),0,(IF(I62&lt;=25000,I62,25000))))</f>
        <v>0</v>
      </c>
      <c r="U112" s="80">
        <f t="shared" si="11"/>
        <v>0</v>
      </c>
      <c r="V112" s="80">
        <f t="shared" ref="V112:W115" si="12">IF(V$111="N/A",0,IF(OR(K62=0,K62=""),0,(IF(I62+K62&lt;=25000,K62,25000-T112))))</f>
        <v>0</v>
      </c>
      <c r="W112" s="80" t="e">
        <f t="shared" si="12"/>
        <v>#REF!</v>
      </c>
      <c r="X112" s="80" t="e">
        <f>IF(X$111="N/A",0,IF(OR(M62=0,M62=""),0,(IF(I62+K62+M62&lt;=25000,M62,25000-T112-V112))))</f>
        <v>#REF!</v>
      </c>
      <c r="Y112" s="80" t="e">
        <f>IF(Y$111="N/A",0,IF(OR(#REF!=0,#REF!=""),0,(IF(J62+L62+#REF!&lt;=25000,#REF!,25000-U112-W112))))</f>
        <v>#REF!</v>
      </c>
      <c r="Z112" s="80" t="e">
        <f>IF(Z$111="N/A",0,IF(OR(#REF!=0,#REF!=""),0,(IF(I62+K62+M62+#REF!&lt;=25000,#REF!,25000-T112-V112-X112))))</f>
        <v>#REF!</v>
      </c>
      <c r="AA112" s="80">
        <f>IF(AA$111="N/A",0,IF(OR(#REF!=0,#REF!=""),0,(IF(J62+L62+#REF!+#REF!&lt;=25000,#REF!,25000-U112-W112-Y112))))</f>
        <v>0</v>
      </c>
      <c r="AB112" s="80">
        <f>IF(AB$111="N/A",0,IF(OR(#REF!=0,#REF!=""),0,(IF(I62+K62+M62+#REF!+#REF!&lt;=25000,#REF!,25000-T112-V112-X112-Z112))))</f>
        <v>0</v>
      </c>
      <c r="AC112" s="80">
        <f>IF(AC$111="N/A",0,IF(OR(N62=0,N62=""),0,(IF(J62+L62+#REF!+#REF!+N62&lt;=25000,N62,25000-U112-W112-Y112-AA112))))</f>
        <v>0</v>
      </c>
      <c r="AD112" s="82"/>
      <c r="AE112" s="82"/>
    </row>
    <row r="113" spans="11:31" s="3" customFormat="1" x14ac:dyDescent="0.3">
      <c r="K113" s="53"/>
      <c r="S113" s="3" t="str">
        <f>IF(C63=0,"None",C63)</f>
        <v>None</v>
      </c>
      <c r="T113" s="80">
        <f t="shared" si="11"/>
        <v>0</v>
      </c>
      <c r="U113" s="80">
        <f t="shared" si="11"/>
        <v>0</v>
      </c>
      <c r="V113" s="80">
        <f t="shared" si="12"/>
        <v>0</v>
      </c>
      <c r="W113" s="80" t="e">
        <f t="shared" si="12"/>
        <v>#REF!</v>
      </c>
      <c r="X113" s="80" t="e">
        <f>IF(X$111="N/A",0,IF(OR(M63=0,M63=""),0,(IF(I63+K63+M63&lt;=25000,M63,25000-T113-V113))))</f>
        <v>#REF!</v>
      </c>
      <c r="Y113" s="80" t="e">
        <f>IF(Y$111="N/A",0,IF(OR(#REF!=0,#REF!=""),0,(IF(J63+L63+#REF!&lt;=25000,#REF!,25000-U113-W113))))</f>
        <v>#REF!</v>
      </c>
      <c r="Z113" s="80" t="e">
        <f>IF(Z$111="N/A",0,IF(OR(#REF!=0,#REF!=""),0,(IF(I63+K63+M63+#REF!&lt;=25000,#REF!,25000-T113-V113-X113))))</f>
        <v>#REF!</v>
      </c>
      <c r="AA113" s="80">
        <f>IF(AA$111="N/A",0,IF(OR(#REF!=0,#REF!=""),0,(IF(J63+L63+#REF!+#REF!&lt;=25000,#REF!,25000-U113-W113-Y113))))</f>
        <v>0</v>
      </c>
      <c r="AB113" s="80">
        <f>IF(AB$111="N/A",0,IF(OR(#REF!=0,#REF!=""),0,(IF(I63+K63+M63+#REF!+#REF!&lt;=25000,#REF!,25000-T113-V113-X113-Z113))))</f>
        <v>0</v>
      </c>
      <c r="AC113" s="80">
        <f>IF(AC$111="N/A",0,IF(OR(N63=0,N63=""),0,(IF(J63+L63+#REF!+#REF!+N63&lt;=25000,N63,25000-U113-W113-Y113-AA113))))</f>
        <v>0</v>
      </c>
      <c r="AD113" s="82"/>
      <c r="AE113" s="82"/>
    </row>
    <row r="114" spans="11:31" s="3" customFormat="1" x14ac:dyDescent="0.3">
      <c r="K114" s="53"/>
      <c r="S114" s="3" t="str">
        <f>IF(C64=0,"None",C64)</f>
        <v>None</v>
      </c>
      <c r="T114" s="80">
        <f t="shared" si="11"/>
        <v>0</v>
      </c>
      <c r="U114" s="80">
        <f t="shared" si="11"/>
        <v>0</v>
      </c>
      <c r="V114" s="80">
        <f t="shared" si="12"/>
        <v>0</v>
      </c>
      <c r="W114" s="80" t="e">
        <f t="shared" si="12"/>
        <v>#REF!</v>
      </c>
      <c r="X114" s="80" t="e">
        <f>IF(X$111="N/A",0,IF(OR(M64=0,M64=""),0,(IF(I64+K64+M64&lt;=25000,M64,25000-T114-V114))))</f>
        <v>#REF!</v>
      </c>
      <c r="Y114" s="80" t="e">
        <f>IF(Y$111="N/A",0,IF(OR(#REF!=0,#REF!=""),0,(IF(J64+L64+#REF!&lt;=25000,#REF!,25000-U114-W114))))</f>
        <v>#REF!</v>
      </c>
      <c r="Z114" s="80" t="e">
        <f>IF(Z$111="N/A",0,IF(OR(#REF!=0,#REF!=""),0,(IF(I64+K64+M64+#REF!&lt;=25000,#REF!,25000-T114-V114-X114))))</f>
        <v>#REF!</v>
      </c>
      <c r="AA114" s="80">
        <f>IF(AA$111="N/A",0,IF(OR(#REF!=0,#REF!=""),0,(IF(J64+L64+#REF!+#REF!&lt;=25000,#REF!,25000-U114-W114-Y114))))</f>
        <v>0</v>
      </c>
      <c r="AB114" s="80">
        <f>IF(AB$111="N/A",0,IF(OR(#REF!=0,#REF!=""),0,(IF(I64+K64+M64+#REF!+#REF!&lt;=25000,#REF!,25000-T114-V114-X114-Z114))))</f>
        <v>0</v>
      </c>
      <c r="AC114" s="80">
        <f>IF(AC$111="N/A",0,IF(OR(N64=0,N64=""),0,(IF(J64+L64+#REF!+#REF!+N64&lt;=25000,N64,25000-U114-W114-Y114-AA114))))</f>
        <v>0</v>
      </c>
      <c r="AD114" s="82"/>
      <c r="AE114" s="82"/>
    </row>
    <row r="115" spans="11:31" s="3" customFormat="1" x14ac:dyDescent="0.3">
      <c r="K115" s="53"/>
      <c r="S115" s="3" t="str">
        <f>IF(C65=0,"None",C65)</f>
        <v>None</v>
      </c>
      <c r="T115" s="80">
        <f t="shared" si="11"/>
        <v>0</v>
      </c>
      <c r="U115" s="80">
        <f t="shared" si="11"/>
        <v>0</v>
      </c>
      <c r="V115" s="80">
        <f t="shared" si="12"/>
        <v>0</v>
      </c>
      <c r="W115" s="80" t="e">
        <f t="shared" si="12"/>
        <v>#REF!</v>
      </c>
      <c r="X115" s="80" t="e">
        <f>IF(X$111="N/A",0,IF(OR(M65=0,M65=""),0,(IF(I65+K65+M65&lt;=25000,M65,25000-T115-V115))))</f>
        <v>#REF!</v>
      </c>
      <c r="Y115" s="80" t="e">
        <f>IF(Y$111="N/A",0,IF(OR(#REF!=0,#REF!=""),0,(IF(J65+L65+#REF!&lt;=25000,#REF!,25000-U115-W115))))</f>
        <v>#REF!</v>
      </c>
      <c r="Z115" s="80" t="e">
        <f>IF(Z$111="N/A",0,IF(OR(#REF!=0,#REF!=""),0,(IF(I65+K65+M65+#REF!&lt;=25000,#REF!,25000-T115-V115-X115))))</f>
        <v>#REF!</v>
      </c>
      <c r="AA115" s="80">
        <f>IF(AA$111="N/A",0,IF(OR(#REF!=0,#REF!=""),0,(IF(J65+L65+#REF!+#REF!&lt;=25000,#REF!,25000-U115-W115-Y115))))</f>
        <v>0</v>
      </c>
      <c r="AB115" s="80">
        <f>IF(AB$111="N/A",0,IF(OR(#REF!=0,#REF!=""),0,(IF(I65+K65+M65+#REF!+#REF!&lt;=25000,#REF!,25000-T115-V115-X115-Z115))))</f>
        <v>0</v>
      </c>
      <c r="AC115" s="80">
        <f>IF(AC$111="N/A",0,IF(OR(N65=0,N65=""),0,(IF(J65+L65+#REF!+#REF!+N65&lt;=25000,N65,25000-U115-W115-Y115-AA115))))</f>
        <v>0</v>
      </c>
      <c r="AD115" s="82"/>
      <c r="AE115" s="82"/>
    </row>
    <row r="116" spans="11:31" s="3" customFormat="1" ht="12.9" thickBot="1" x14ac:dyDescent="0.35">
      <c r="K116" s="53"/>
      <c r="T116" s="36">
        <f t="shared" ref="T116:AC116" si="13">SUM(T112:T115)</f>
        <v>0</v>
      </c>
      <c r="U116" s="36">
        <f t="shared" si="13"/>
        <v>0</v>
      </c>
      <c r="V116" s="36">
        <f t="shared" si="13"/>
        <v>0</v>
      </c>
      <c r="W116" s="36" t="e">
        <f t="shared" si="13"/>
        <v>#REF!</v>
      </c>
      <c r="X116" s="36" t="e">
        <f t="shared" si="13"/>
        <v>#REF!</v>
      </c>
      <c r="Y116" s="36" t="e">
        <f t="shared" si="13"/>
        <v>#REF!</v>
      </c>
      <c r="Z116" s="36" t="e">
        <f t="shared" si="13"/>
        <v>#REF!</v>
      </c>
      <c r="AA116" s="36">
        <f t="shared" si="13"/>
        <v>0</v>
      </c>
      <c r="AB116" s="36">
        <f t="shared" si="13"/>
        <v>0</v>
      </c>
      <c r="AC116" s="36">
        <f t="shared" si="13"/>
        <v>0</v>
      </c>
      <c r="AD116" s="83"/>
      <c r="AE116" s="83"/>
    </row>
    <row r="117" spans="11:31" s="3" customFormat="1" ht="12.9" thickTop="1" x14ac:dyDescent="0.3">
      <c r="K117" s="53"/>
    </row>
    <row r="118" spans="11:31" s="3" customFormat="1" x14ac:dyDescent="0.3">
      <c r="K118" s="53"/>
    </row>
    <row r="119" spans="11:31" s="3" customFormat="1" x14ac:dyDescent="0.3">
      <c r="K119" s="53"/>
    </row>
    <row r="120" spans="11:31" s="3" customFormat="1" x14ac:dyDescent="0.3">
      <c r="K120" s="53"/>
    </row>
    <row r="121" spans="11:31" s="3" customFormat="1" x14ac:dyDescent="0.3">
      <c r="K121" s="53"/>
    </row>
    <row r="122" spans="11:31" s="3" customFormat="1" x14ac:dyDescent="0.3">
      <c r="K122" s="53"/>
    </row>
    <row r="123" spans="11:31" s="3" customFormat="1" x14ac:dyDescent="0.3">
      <c r="K123" s="53"/>
    </row>
    <row r="124" spans="11:31" s="3" customFormat="1" x14ac:dyDescent="0.3">
      <c r="K124" s="53"/>
    </row>
    <row r="125" spans="11:31" s="3" customFormat="1" x14ac:dyDescent="0.3">
      <c r="K125" s="53"/>
    </row>
    <row r="126" spans="11:31" s="3" customFormat="1" x14ac:dyDescent="0.3">
      <c r="K126" s="53"/>
    </row>
    <row r="127" spans="11:31" s="3" customFormat="1" x14ac:dyDescent="0.3">
      <c r="K127" s="53"/>
    </row>
    <row r="128" spans="11:31" s="3" customFormat="1" x14ac:dyDescent="0.3">
      <c r="K128" s="53"/>
    </row>
    <row r="129" spans="11:11" s="3" customFormat="1" x14ac:dyDescent="0.3">
      <c r="K129" s="53"/>
    </row>
    <row r="130" spans="11:11" s="3" customFormat="1" x14ac:dyDescent="0.3">
      <c r="K130" s="53"/>
    </row>
    <row r="131" spans="11:11" s="3" customFormat="1" x14ac:dyDescent="0.3">
      <c r="K131" s="53"/>
    </row>
    <row r="132" spans="11:11" s="3" customFormat="1" x14ac:dyDescent="0.3">
      <c r="K132" s="53"/>
    </row>
    <row r="133" spans="11:11" s="3" customFormat="1" x14ac:dyDescent="0.3">
      <c r="K133" s="53"/>
    </row>
    <row r="134" spans="11:11" s="3" customFormat="1" x14ac:dyDescent="0.3">
      <c r="K134" s="53"/>
    </row>
    <row r="135" spans="11:11" s="3" customFormat="1" x14ac:dyDescent="0.3">
      <c r="K135" s="53"/>
    </row>
    <row r="136" spans="11:11" s="3" customFormat="1" x14ac:dyDescent="0.3">
      <c r="K136" s="53"/>
    </row>
    <row r="137" spans="11:11" s="3" customFormat="1" x14ac:dyDescent="0.3">
      <c r="K137" s="53"/>
    </row>
    <row r="138" spans="11:11" s="3" customFormat="1" x14ac:dyDescent="0.3">
      <c r="K138" s="53"/>
    </row>
    <row r="139" spans="11:11" s="3" customFormat="1" x14ac:dyDescent="0.3">
      <c r="K139" s="53"/>
    </row>
    <row r="140" spans="11:11" s="3" customFormat="1" x14ac:dyDescent="0.3">
      <c r="K140" s="53"/>
    </row>
    <row r="141" spans="11:11" s="3" customFormat="1" x14ac:dyDescent="0.3">
      <c r="K141" s="53"/>
    </row>
    <row r="142" spans="11:11" s="3" customFormat="1" x14ac:dyDescent="0.3">
      <c r="K142" s="53"/>
    </row>
    <row r="143" spans="11:11" s="3" customFormat="1" x14ac:dyDescent="0.3">
      <c r="K143" s="53"/>
    </row>
    <row r="144" spans="11:11" s="3" customFormat="1" x14ac:dyDescent="0.3">
      <c r="K144" s="53"/>
    </row>
    <row r="145" spans="11:11" s="3" customFormat="1" x14ac:dyDescent="0.3">
      <c r="K145" s="53"/>
    </row>
    <row r="146" spans="11:11" s="3" customFormat="1" x14ac:dyDescent="0.3">
      <c r="K146" s="53"/>
    </row>
    <row r="147" spans="11:11" s="3" customFormat="1" x14ac:dyDescent="0.3">
      <c r="K147" s="53"/>
    </row>
    <row r="148" spans="11:11" s="3" customFormat="1" x14ac:dyDescent="0.3">
      <c r="K148" s="53"/>
    </row>
    <row r="149" spans="11:11" s="3" customFormat="1" x14ac:dyDescent="0.3">
      <c r="K149" s="53"/>
    </row>
    <row r="150" spans="11:11" s="3" customFormat="1" x14ac:dyDescent="0.3">
      <c r="K150" s="53"/>
    </row>
    <row r="151" spans="11:11" s="3" customFormat="1" x14ac:dyDescent="0.3">
      <c r="K151" s="53"/>
    </row>
    <row r="152" spans="11:11" s="3" customFormat="1" x14ac:dyDescent="0.3">
      <c r="K152" s="53"/>
    </row>
    <row r="153" spans="11:11" s="3" customFormat="1" x14ac:dyDescent="0.3">
      <c r="K153" s="53"/>
    </row>
    <row r="154" spans="11:11" s="3" customFormat="1" x14ac:dyDescent="0.3">
      <c r="K154" s="53"/>
    </row>
    <row r="155" spans="11:11" s="3" customFormat="1" x14ac:dyDescent="0.3">
      <c r="K155" s="53"/>
    </row>
    <row r="156" spans="11:11" s="3" customFormat="1" x14ac:dyDescent="0.3">
      <c r="K156" s="53"/>
    </row>
    <row r="157" spans="11:11" s="3" customFormat="1" x14ac:dyDescent="0.3">
      <c r="K157" s="53"/>
    </row>
    <row r="158" spans="11:11" s="3" customFormat="1" x14ac:dyDescent="0.3">
      <c r="K158" s="53"/>
    </row>
    <row r="159" spans="11:11" s="3" customFormat="1" x14ac:dyDescent="0.3">
      <c r="K159" s="53"/>
    </row>
    <row r="160" spans="11:11" s="3" customFormat="1" x14ac:dyDescent="0.3">
      <c r="K160" s="53"/>
    </row>
    <row r="161" spans="11:11" s="3" customFormat="1" x14ac:dyDescent="0.3">
      <c r="K161" s="53"/>
    </row>
    <row r="162" spans="11:11" s="3" customFormat="1" x14ac:dyDescent="0.3">
      <c r="K162" s="53"/>
    </row>
    <row r="163" spans="11:11" s="3" customFormat="1" x14ac:dyDescent="0.3">
      <c r="K163" s="53"/>
    </row>
    <row r="164" spans="11:11" s="3" customFormat="1" x14ac:dyDescent="0.3">
      <c r="K164" s="53"/>
    </row>
    <row r="165" spans="11:11" s="3" customFormat="1" x14ac:dyDescent="0.3">
      <c r="K165" s="53"/>
    </row>
    <row r="166" spans="11:11" s="3" customFormat="1" x14ac:dyDescent="0.3">
      <c r="K166" s="53"/>
    </row>
    <row r="167" spans="11:11" s="3" customFormat="1" x14ac:dyDescent="0.3">
      <c r="K167" s="53"/>
    </row>
    <row r="168" spans="11:11" s="3" customFormat="1" x14ac:dyDescent="0.3">
      <c r="K168" s="53"/>
    </row>
    <row r="169" spans="11:11" s="3" customFormat="1" x14ac:dyDescent="0.3">
      <c r="K169" s="53"/>
    </row>
    <row r="170" spans="11:11" s="3" customFormat="1" x14ac:dyDescent="0.3">
      <c r="K170" s="53"/>
    </row>
    <row r="171" spans="11:11" s="3" customFormat="1" x14ac:dyDescent="0.3">
      <c r="K171" s="53"/>
    </row>
    <row r="172" spans="11:11" s="3" customFormat="1" x14ac:dyDescent="0.3">
      <c r="K172" s="53"/>
    </row>
    <row r="173" spans="11:11" s="3" customFormat="1" x14ac:dyDescent="0.3">
      <c r="K173" s="53"/>
    </row>
    <row r="174" spans="11:11" s="3" customFormat="1" x14ac:dyDescent="0.3">
      <c r="K174" s="53"/>
    </row>
    <row r="175" spans="11:11" s="3" customFormat="1" x14ac:dyDescent="0.3">
      <c r="K175" s="53"/>
    </row>
    <row r="176" spans="11:11" s="3" customFormat="1" x14ac:dyDescent="0.3">
      <c r="K176" s="53"/>
    </row>
    <row r="177" spans="1:12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53"/>
      <c r="L177" s="3"/>
    </row>
    <row r="178" spans="1:12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53"/>
      <c r="L178" s="3"/>
    </row>
  </sheetData>
  <mergeCells count="52">
    <mergeCell ref="K3:L3"/>
    <mergeCell ref="C6:E6"/>
    <mergeCell ref="F6:G6"/>
    <mergeCell ref="C7:E7"/>
    <mergeCell ref="B4:H4"/>
    <mergeCell ref="B5:H5"/>
    <mergeCell ref="K6:L6"/>
    <mergeCell ref="I6:J6"/>
    <mergeCell ref="E28:F28"/>
    <mergeCell ref="E29:F29"/>
    <mergeCell ref="A1:C1"/>
    <mergeCell ref="D1:E1"/>
    <mergeCell ref="F1:H1"/>
    <mergeCell ref="B3:C3"/>
    <mergeCell ref="E3:H3"/>
    <mergeCell ref="B2:H2"/>
    <mergeCell ref="D27:G27"/>
    <mergeCell ref="E30:F30"/>
    <mergeCell ref="E31:F31"/>
    <mergeCell ref="E32:F32"/>
    <mergeCell ref="A58:H58"/>
    <mergeCell ref="A59:H59"/>
    <mergeCell ref="A42:H42"/>
    <mergeCell ref="A40:H40"/>
    <mergeCell ref="A41:H41"/>
    <mergeCell ref="A39:B39"/>
    <mergeCell ref="A38:H38"/>
    <mergeCell ref="A46:H46"/>
    <mergeCell ref="D50:E50"/>
    <mergeCell ref="A43:H43"/>
    <mergeCell ref="A44:H44"/>
    <mergeCell ref="A45:H45"/>
    <mergeCell ref="A60:H60"/>
    <mergeCell ref="A61:H61"/>
    <mergeCell ref="A49:H49"/>
    <mergeCell ref="F56:G56"/>
    <mergeCell ref="A57:H57"/>
    <mergeCell ref="A55:H55"/>
    <mergeCell ref="B56:D56"/>
    <mergeCell ref="D51:E51"/>
    <mergeCell ref="D52:E52"/>
    <mergeCell ref="D54:E54"/>
    <mergeCell ref="AB110:AC110"/>
    <mergeCell ref="C62:H62"/>
    <mergeCell ref="A74:C74"/>
    <mergeCell ref="T110:U110"/>
    <mergeCell ref="V110:W110"/>
    <mergeCell ref="X110:Y110"/>
    <mergeCell ref="Z110:AA110"/>
    <mergeCell ref="C64:H64"/>
    <mergeCell ref="C65:H65"/>
    <mergeCell ref="C63:H63"/>
  </mergeCells>
  <phoneticPr fontId="0" type="noConversion"/>
  <conditionalFormatting sqref="F9">
    <cfRule type="expression" dxfId="14" priority="15">
      <formula>D8=12</formula>
    </cfRule>
  </conditionalFormatting>
  <conditionalFormatting sqref="F11">
    <cfRule type="expression" dxfId="13" priority="14">
      <formula>D10=12</formula>
    </cfRule>
  </conditionalFormatting>
  <conditionalFormatting sqref="F13">
    <cfRule type="expression" dxfId="12" priority="13">
      <formula>D12=12</formula>
    </cfRule>
  </conditionalFormatting>
  <conditionalFormatting sqref="F15">
    <cfRule type="expression" dxfId="11" priority="12">
      <formula>D14=12</formula>
    </cfRule>
  </conditionalFormatting>
  <conditionalFormatting sqref="F17">
    <cfRule type="expression" dxfId="10" priority="11">
      <formula>D16=12</formula>
    </cfRule>
  </conditionalFormatting>
  <conditionalFormatting sqref="E9">
    <cfRule type="expression" dxfId="9" priority="10">
      <formula>C8=12</formula>
    </cfRule>
  </conditionalFormatting>
  <conditionalFormatting sqref="E11">
    <cfRule type="expression" dxfId="8" priority="9">
      <formula>C10=12</formula>
    </cfRule>
  </conditionalFormatting>
  <conditionalFormatting sqref="E13">
    <cfRule type="expression" dxfId="7" priority="8">
      <formula>C12=12</formula>
    </cfRule>
  </conditionalFormatting>
  <conditionalFormatting sqref="E15">
    <cfRule type="expression" dxfId="6" priority="7">
      <formula>C14=12</formula>
    </cfRule>
  </conditionalFormatting>
  <conditionalFormatting sqref="E17">
    <cfRule type="expression" dxfId="5" priority="6">
      <formula>C16=12</formula>
    </cfRule>
  </conditionalFormatting>
  <conditionalFormatting sqref="G9">
    <cfRule type="expression" dxfId="4" priority="5">
      <formula>C8=12</formula>
    </cfRule>
  </conditionalFormatting>
  <conditionalFormatting sqref="G11">
    <cfRule type="expression" dxfId="3" priority="4">
      <formula>C10=12</formula>
    </cfRule>
  </conditionalFormatting>
  <conditionalFormatting sqref="G13">
    <cfRule type="expression" dxfId="2" priority="3">
      <formula>C12=12</formula>
    </cfRule>
  </conditionalFormatting>
  <conditionalFormatting sqref="G15">
    <cfRule type="expression" dxfId="1" priority="2">
      <formula>C14=12</formula>
    </cfRule>
  </conditionalFormatting>
  <conditionalFormatting sqref="G17">
    <cfRule type="expression" dxfId="0" priority="1">
      <formula>C16=12</formula>
    </cfRule>
  </conditionalFormatting>
  <dataValidations count="3">
    <dataValidation type="list" allowBlank="1" showInputMessage="1" showErrorMessage="1" errorTitle="Appointment length" error="Please enter 9 (academic appointment) or 12 (calendar year appointment)." sqref="C8 C10 C12 C14 C16 C18:C21" xr:uid="{00000000-0002-0000-0000-000000000000}">
      <formula1>"9, 12"</formula1>
    </dataValidation>
    <dataValidation type="list" allowBlank="1" showInputMessage="1" showErrorMessage="1" sqref="E18:E21" xr:uid="{00000000-0002-0000-0000-000001000000}">
      <formula1>"NonCL, Class"</formula1>
    </dataValidation>
    <dataValidation type="list" allowBlank="1" showInputMessage="1" showErrorMessage="1" sqref="K3:L3" xr:uid="{00000000-0002-0000-0000-000002000000}">
      <formula1>#REF!</formula1>
    </dataValidation>
  </dataValidations>
  <printOptions horizontalCentered="1"/>
  <pageMargins left="0.75" right="0.75" top="1" bottom="1" header="0.5" footer="0.5"/>
  <pageSetup scale="7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1-YR Budg</vt:lpstr>
      <vt:lpstr>'1-YR Budg'!Print_Area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Shelley G. Wilmoth</cp:lastModifiedBy>
  <cp:lastPrinted>2016-02-15T14:25:31Z</cp:lastPrinted>
  <dcterms:created xsi:type="dcterms:W3CDTF">1996-10-14T23:33:28Z</dcterms:created>
  <dcterms:modified xsi:type="dcterms:W3CDTF">2022-10-19T20:35:26Z</dcterms:modified>
</cp:coreProperties>
</file>